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4940" windowHeight="8640" tabRatio="606" activeTab="0"/>
  </bookViews>
  <sheets>
    <sheet name="по учрежд.2012(окончат.12.01.12" sheetId="1" r:id="rId1"/>
    <sheet name="субвенция" sheetId="2" r:id="rId2"/>
    <sheet name="оздоровительные" sheetId="3" r:id="rId3"/>
  </sheets>
  <definedNames>
    <definedName name="_xlnm.Print_Titles" localSheetId="0">'по учрежд.2012(окончат.12.01.12'!$A:$B,'по учрежд.2012(окончат.12.01.12'!$1:$2</definedName>
  </definedNames>
  <calcPr fullCalcOnLoad="1"/>
</workbook>
</file>

<file path=xl/comments1.xml><?xml version="1.0" encoding="utf-8"?>
<comments xmlns="http://schemas.openxmlformats.org/spreadsheetml/2006/main">
  <authors>
    <author>grakova</author>
  </authors>
  <commentList>
    <comment ref="K64" authorId="0">
      <text>
        <r>
          <rPr>
            <b/>
            <sz val="10"/>
            <rFont val="Tahoma"/>
            <family val="0"/>
          </rPr>
          <t>grakova:</t>
        </r>
        <r>
          <rPr>
            <sz val="10"/>
            <rFont val="Tahoma"/>
            <family val="0"/>
          </rPr>
          <t xml:space="preserve">
уменьшила шк.33 добавила в 35</t>
        </r>
      </text>
    </comment>
    <comment ref="M64" authorId="0">
      <text>
        <r>
          <rPr>
            <b/>
            <sz val="10"/>
            <rFont val="Tahoma"/>
            <family val="0"/>
          </rPr>
          <t>grakova:</t>
        </r>
        <r>
          <rPr>
            <sz val="10"/>
            <rFont val="Tahoma"/>
            <family val="0"/>
          </rPr>
          <t xml:space="preserve">
постоянный договор</t>
        </r>
      </text>
    </comment>
  </commentList>
</comments>
</file>

<file path=xl/sharedStrings.xml><?xml version="1.0" encoding="utf-8"?>
<sst xmlns="http://schemas.openxmlformats.org/spreadsheetml/2006/main" count="348" uniqueCount="303">
  <si>
    <t>Итого город</t>
  </si>
  <si>
    <t>СШ-33</t>
  </si>
  <si>
    <t>Итого село</t>
  </si>
  <si>
    <t>Оплата труда с начислениями</t>
  </si>
  <si>
    <t>Заработная плата по сводной</t>
  </si>
  <si>
    <t>тарифный фонд</t>
  </si>
  <si>
    <t>прочие доплаты в %</t>
  </si>
  <si>
    <t>на замену отп., празд.</t>
  </si>
  <si>
    <t>компенс.на питание</t>
  </si>
  <si>
    <t>доплата до прожит.мин.</t>
  </si>
  <si>
    <t>25 % доп.фонд</t>
  </si>
  <si>
    <t>Прочие выплаты</t>
  </si>
  <si>
    <t>суточные</t>
  </si>
  <si>
    <t>компенсация на книгоиздат. продукцию</t>
  </si>
  <si>
    <t>Начисления на оплату труда</t>
  </si>
  <si>
    <t>213 формула</t>
  </si>
  <si>
    <t>ПРИОБРЕТЕНИЕ УСЛУГ</t>
  </si>
  <si>
    <t>Услуги связи</t>
  </si>
  <si>
    <t>оплата телефона, радио</t>
  </si>
  <si>
    <t>установка ,переустановка телефона</t>
  </si>
  <si>
    <t>интернет,каналы связи</t>
  </si>
  <si>
    <t>межгород</t>
  </si>
  <si>
    <t>сотовая связь</t>
  </si>
  <si>
    <t>Транспортные услуги</t>
  </si>
  <si>
    <t>доставка учащихся</t>
  </si>
  <si>
    <t>проездные расходы (проездные, талоны и  т.п.)</t>
  </si>
  <si>
    <t>Коммунальные услуги</t>
  </si>
  <si>
    <t>тепло</t>
  </si>
  <si>
    <t>газ</t>
  </si>
  <si>
    <t>освещение</t>
  </si>
  <si>
    <t>шиномонтаж</t>
  </si>
  <si>
    <t>стирка белья</t>
  </si>
  <si>
    <t>зарядка огнетушителей</t>
  </si>
  <si>
    <t>дезинсекция, дератизация</t>
  </si>
  <si>
    <t>химчистка</t>
  </si>
  <si>
    <t>пропитка деревян.конструкций</t>
  </si>
  <si>
    <t>анализ огнеупорного покрытия</t>
  </si>
  <si>
    <t>общедомовые расходы,домофон</t>
  </si>
  <si>
    <t>ремонт помещения по договорам подряда с юридическими лицами</t>
  </si>
  <si>
    <t xml:space="preserve"> договора подряда с физическими лицами по содержанию имущества</t>
  </si>
  <si>
    <t>заправка картриджей</t>
  </si>
  <si>
    <t>ремонт оргтехники</t>
  </si>
  <si>
    <t>ремонт и обслуживание газового оборудования</t>
  </si>
  <si>
    <t xml:space="preserve">ремонт технологического оборудования по разовым договорам </t>
  </si>
  <si>
    <t>ремонт прочего оборудования</t>
  </si>
  <si>
    <t>Оплата баканализов СЭС</t>
  </si>
  <si>
    <t>санобработка машины</t>
  </si>
  <si>
    <t>Прочие услуги</t>
  </si>
  <si>
    <t>Горячее питание</t>
  </si>
  <si>
    <t xml:space="preserve">Изготовление и приобретение бланков </t>
  </si>
  <si>
    <t>Изготовление печати</t>
  </si>
  <si>
    <t>проживание</t>
  </si>
  <si>
    <t>страхование тр-та</t>
  </si>
  <si>
    <t>договора подряда с начислениями (кроме договоров по содержанию имущества)</t>
  </si>
  <si>
    <t>установка пожарной сигнализации</t>
  </si>
  <si>
    <t xml:space="preserve">установка речевых систем оповещения  </t>
  </si>
  <si>
    <t>подписка</t>
  </si>
  <si>
    <t>монтаж локальной вычислительной сети</t>
  </si>
  <si>
    <t>медицинское освидетельствование водителей</t>
  </si>
  <si>
    <t>оплата автостоянки</t>
  </si>
  <si>
    <t>программное обслуживание</t>
  </si>
  <si>
    <t>оплата техпаспорта в БТИ</t>
  </si>
  <si>
    <t>паспортизация и инвентаризация</t>
  </si>
  <si>
    <t>издательская деятельность</t>
  </si>
  <si>
    <t>санминимум, семинары в налоговой, обучение</t>
  </si>
  <si>
    <t>повышение квалификации (стоимость обучения)</t>
  </si>
  <si>
    <t>санитарный паспорт автомобиля</t>
  </si>
  <si>
    <t>эскурсия</t>
  </si>
  <si>
    <t>договора и услуги по мероприятиям</t>
  </si>
  <si>
    <t>Безвозмездные и безвозвратныеперечисления государственным организациям</t>
  </si>
  <si>
    <t>Пособия по социальной помощи населению</t>
  </si>
  <si>
    <t>прием семьи кв.пл.бензин и т.д.</t>
  </si>
  <si>
    <t>пособие сиротам,др.расходы по прием семьям</t>
  </si>
  <si>
    <t>Прочие расходы</t>
  </si>
  <si>
    <t>оргвзнос на соревнования, конференции и т.п.</t>
  </si>
  <si>
    <t>оплата за регистрацию устава,права собст-ти зданий и земли</t>
  </si>
  <si>
    <t>Поступление нефинансовых активов</t>
  </si>
  <si>
    <t>Увеличение стоимости основных средств</t>
  </si>
  <si>
    <t>мебель (шкафы, столы, стулья и т.п.)</t>
  </si>
  <si>
    <t>учебно-наглядные пособия</t>
  </si>
  <si>
    <t>бесплатные учебники</t>
  </si>
  <si>
    <t>медицинский инструментарий</t>
  </si>
  <si>
    <t>огнетушители</t>
  </si>
  <si>
    <t>Игровое оборудование для участка,группы</t>
  </si>
  <si>
    <t>книги для библиотек (библиотечный фонд)</t>
  </si>
  <si>
    <t>Увеличение стоимости нематериальных активов</t>
  </si>
  <si>
    <t>Увеличение стоимости материальных запасов</t>
  </si>
  <si>
    <t>Продукты питания</t>
  </si>
  <si>
    <t>одежда</t>
  </si>
  <si>
    <t>обувь</t>
  </si>
  <si>
    <t>прочее(халаты шторы скатерти и т.п.)</t>
  </si>
  <si>
    <t>медикаменты, аптечки</t>
  </si>
  <si>
    <t>ГСМ</t>
  </si>
  <si>
    <t>канцелярские (бумага, ручки,тетради, клей и т.п.)</t>
  </si>
  <si>
    <t>канцтовары по ЕГЭ</t>
  </si>
  <si>
    <t>запчасти к машинам и оборудованию,используемых для учебных целей</t>
  </si>
  <si>
    <t>запчасти к машинам и оборудованию</t>
  </si>
  <si>
    <t>ткань, посадочный материал</t>
  </si>
  <si>
    <t>строительные материалы и металлоизделия (цемент, песок, известь, пиломатериалы, гвозди, скобяные изделия, линолеум, краска и т.п.)</t>
  </si>
  <si>
    <t>игры, игрушки (срок службы менее года)</t>
  </si>
  <si>
    <t>приобретение справочной литературы</t>
  </si>
  <si>
    <t>прочие расходные материалы</t>
  </si>
  <si>
    <t>дрова, уголь</t>
  </si>
  <si>
    <t>ВСЕГО</t>
  </si>
  <si>
    <t>Заработная плата - 2% формула</t>
  </si>
  <si>
    <t>фонд стимулирования 20%</t>
  </si>
  <si>
    <t>Удешевление питания</t>
  </si>
  <si>
    <t>обслуживание налогов</t>
  </si>
  <si>
    <t>договора подряда по приемным семьям за счет местного бюджета</t>
  </si>
  <si>
    <t>удешевление питания 3 руб. областных</t>
  </si>
  <si>
    <t>фонд стимулирования 15%, 17%, 75 %</t>
  </si>
  <si>
    <t>технич. обслуж. техн .средств охраны</t>
  </si>
  <si>
    <t>тех.обслуживание (а/м)</t>
  </si>
  <si>
    <t>обслуживание контроля доступа</t>
  </si>
  <si>
    <t>оплата услуг СЭС, санэпидемзаключение</t>
  </si>
  <si>
    <t>учебные программы</t>
  </si>
  <si>
    <t>мебель для учебных целей</t>
  </si>
  <si>
    <t xml:space="preserve">Спортинвентарь </t>
  </si>
  <si>
    <t>материалы для учебных целей, химреактивы, химпосуда,мел</t>
  </si>
  <si>
    <t>приобретение тонера, картриджей для бухг-и школ</t>
  </si>
  <si>
    <t>приобретение тонера, картриджей и др. расх. мат.</t>
  </si>
  <si>
    <t>хозяйственные (мыло,порошок, чистящие, веники, электролампочки,ткань, хозяйственный инвентарь: ведра, лопаты, щетки, грабли, и т.д.)</t>
  </si>
  <si>
    <t>договора подряда по ЕГЭ, ЕМЭ</t>
  </si>
  <si>
    <t>проект земельного участка,оформление карты зем.участка</t>
  </si>
  <si>
    <t>обслуживание пожарной сигнализации,систем оповещения</t>
  </si>
  <si>
    <t>подключение к интернет</t>
  </si>
  <si>
    <t xml:space="preserve">Заработная плата </t>
  </si>
  <si>
    <t>Арендная плата за пользование имуществом</t>
  </si>
  <si>
    <t>Услуги по содержанию имуществом</t>
  </si>
  <si>
    <t>печатание программ(полиграф.услуги)</t>
  </si>
  <si>
    <t xml:space="preserve">лицензия на программу </t>
  </si>
  <si>
    <t>постельные принадлежности на открытие групп</t>
  </si>
  <si>
    <t>посуда для открытия групп</t>
  </si>
  <si>
    <t xml:space="preserve">постельные принадлежности </t>
  </si>
  <si>
    <t xml:space="preserve">посуда </t>
  </si>
  <si>
    <t>открытие сада</t>
  </si>
  <si>
    <t>асфальтирование</t>
  </si>
  <si>
    <t>вывоз жидких бытовых отходов</t>
  </si>
  <si>
    <t>демонтажные работы</t>
  </si>
  <si>
    <t>возмещение ущерба,вреда</t>
  </si>
  <si>
    <t>Мероприятия общей суммой(призы)</t>
  </si>
  <si>
    <t>госпошлина, пеня, штрафы</t>
  </si>
  <si>
    <t>вывоз ТБО</t>
  </si>
  <si>
    <t>ремонт автомашин, мойка машин</t>
  </si>
  <si>
    <t>договора подряда по приемным семьям и опекунам за счет областного  бюджета</t>
  </si>
  <si>
    <t>оплата объявлений в газету, реклама</t>
  </si>
  <si>
    <t>медикаменты приемным семьям</t>
  </si>
  <si>
    <t>проездные детям-сиротам, инт.шк 39,41</t>
  </si>
  <si>
    <t xml:space="preserve">производственный и хозяйственный инвентарь, инструмент (в т.ч. светильники) </t>
  </si>
  <si>
    <t>учебные программы на дисках</t>
  </si>
  <si>
    <t>моющие средства для пароконвектоматов</t>
  </si>
  <si>
    <t>почтовые расходы( в т.ч. приобретение марок, маркиров. конвертов)</t>
  </si>
  <si>
    <t>техническое обслуживание телеф.кабеля (при условии, что линия связи на учете)</t>
  </si>
  <si>
    <t>промывка и опрессовка отопительной системы</t>
  </si>
  <si>
    <t>юридические услуги, оплата услуг нотариуса</t>
  </si>
  <si>
    <t>подготовка дел в архив (переплетные работы)</t>
  </si>
  <si>
    <t>приобретение почетных грамот, кубков, медалей, значков, ценных подарков, букетов цветов ,приглашений и др.</t>
  </si>
  <si>
    <t xml:space="preserve">техосмотр( госпошлина) </t>
  </si>
  <si>
    <t>диагностика автомобиля к техосмотру</t>
  </si>
  <si>
    <t>по итогам проверка</t>
  </si>
  <si>
    <t>контрольная цифра на которую надо выйти</t>
  </si>
  <si>
    <t>ремонт и обслуживание технологического,мед.оборудования,компьютерной техники по годовым договорам</t>
  </si>
  <si>
    <t>проектно-сметная документация, разработка технических условий</t>
  </si>
  <si>
    <t>Предоставление телефонной канализации</t>
  </si>
  <si>
    <t>лицензирование мед. Деятельности</t>
  </si>
  <si>
    <t>вневедомствен. охрана, охрана по тревожн.кнопки</t>
  </si>
  <si>
    <t>доплаты  за отр. награды, почетн. звания,канд.,учит.физ.</t>
  </si>
  <si>
    <t>хоз. расходы</t>
  </si>
  <si>
    <t>лицензируемым</t>
  </si>
  <si>
    <t>0702             423 99 01 001 Внешк.</t>
  </si>
  <si>
    <t>договор по перевозке материальных ценностей (доставка денег)</t>
  </si>
  <si>
    <t>проезд (командировки,дети и тренеры на соревн)</t>
  </si>
  <si>
    <t>договор гражданско-правового характера (з/плата кочегарам)</t>
  </si>
  <si>
    <t>поверка весового оборудования, мед оборуд</t>
  </si>
  <si>
    <t>питание тренеров и учащихся на соревнованих (услуги по питанию)</t>
  </si>
  <si>
    <t>питание судей, тренеров и  учащихся на соревнованих (продукты)</t>
  </si>
  <si>
    <t>выдача лицензии и свидетельств (госпошлина)</t>
  </si>
  <si>
    <t>плата за загрязнение окружающей среды</t>
  </si>
  <si>
    <t>замер сопротивления изоляции эл. оборудования и устройств заземления</t>
  </si>
  <si>
    <t>обслуж. оборуд. Столовых</t>
  </si>
  <si>
    <t>установка теплосчетчиков</t>
  </si>
  <si>
    <t>транспортый налог? (с 2012 г.)</t>
  </si>
  <si>
    <t xml:space="preserve">цел.надбавка 50% педработникам, мед.раб-м, рук. и зам.рук. От ставки (без учета повышения ставки) </t>
  </si>
  <si>
    <t>Доплата 40 % прочим работникам сверх прожит.мин.</t>
  </si>
  <si>
    <t>услуги по предоставлению спортзала</t>
  </si>
  <si>
    <t>обслуживание теплосчетчиков,водосчетчиков, тепловых сетей</t>
  </si>
  <si>
    <t>проверка дымоходов,вентиляц.(обслуживание)</t>
  </si>
  <si>
    <t>тревожная кнопка установка,охран.сигн.</t>
  </si>
  <si>
    <t>мониторинг обеспеч.связи АПС и пульта 01</t>
  </si>
  <si>
    <t>монтаж виденаблюд.</t>
  </si>
  <si>
    <t>ежемесячные компенсационные выплаты в размере 5о руб. матерям, находящимся в отпуске по уходу за ребенком от 0 до 3 лет</t>
  </si>
  <si>
    <t>услуги с использ системы "Клиент-Сбербанк"(передача списков раб-в по з-те через пр-му)</t>
  </si>
  <si>
    <t>Итого:</t>
  </si>
  <si>
    <t>формула  -20%</t>
  </si>
  <si>
    <t>Уточненная доплата 40 % прочим работникам сверх прожит.мин.(80%)</t>
  </si>
  <si>
    <t>лицензия на программу Астрал</t>
  </si>
  <si>
    <t>благоустройство (обрезка деревьев, асфальтирование)</t>
  </si>
  <si>
    <t>Увел.стоим.материал.запасов (по кол.детей)</t>
  </si>
  <si>
    <t>Кол-во детей</t>
  </si>
  <si>
    <t>хоз. Расходы от кол-ва детей к распред.</t>
  </si>
  <si>
    <t>Учреждения без род.пл.</t>
  </si>
  <si>
    <t>Доп.по письму депутат.</t>
  </si>
  <si>
    <t>итого:</t>
  </si>
  <si>
    <t>учебно-педагогическая документация (классн.журнал)</t>
  </si>
  <si>
    <t>изготовление стендов, приобрет.классн.дос.,муз.инструм.</t>
  </si>
  <si>
    <t>опека и приемные семьи за счет обл.бюдж.</t>
  </si>
  <si>
    <t>компенсац.части род.пл.</t>
  </si>
  <si>
    <t>ТСО и учебное оборудование (Пост.429 от 02.11.10)</t>
  </si>
  <si>
    <t xml:space="preserve">спортоборудование и спортинвентарь (маты, скамейки, стенки и т.п.(Пост.429 от 02.11.10 Прогр.)  </t>
  </si>
  <si>
    <t>Всего</t>
  </si>
  <si>
    <t>Регион  " 01"</t>
  </si>
  <si>
    <t xml:space="preserve">СШ-33          10-189  </t>
  </si>
  <si>
    <t>Кол-во групп</t>
  </si>
  <si>
    <t>в том числе кратковрем.</t>
  </si>
  <si>
    <t>Норма на 1 реб-ка по строймат</t>
  </si>
  <si>
    <t>213 формула (30,2%)</t>
  </si>
  <si>
    <t>загрязнение (сброс вредных веществ)</t>
  </si>
  <si>
    <t xml:space="preserve">водоснабжение </t>
  </si>
  <si>
    <t>Количество классов ср.год.</t>
  </si>
  <si>
    <t>Кол-во детей  ср.год.</t>
  </si>
  <si>
    <t xml:space="preserve">з-та на открытие 5 групп с 01.09.12 </t>
  </si>
  <si>
    <r>
      <t xml:space="preserve">тревожная кнопка обслуживание </t>
    </r>
    <r>
      <rPr>
        <b/>
        <sz val="10"/>
        <rFont val="Arial Cyr"/>
        <family val="0"/>
      </rPr>
      <t>02</t>
    </r>
  </si>
  <si>
    <t>услуги по сопровождению кассира</t>
  </si>
  <si>
    <t xml:space="preserve">                    </t>
  </si>
  <si>
    <t>Машины и  комппьютерн.оборудование</t>
  </si>
  <si>
    <t>информационные услуги,СМИ,Гарант.</t>
  </si>
  <si>
    <t>40% педагогическим работникам</t>
  </si>
  <si>
    <t>Защита персональн.данных (обслуж.)</t>
  </si>
  <si>
    <t>проведение испытаний пожарного крана,лестница и водопр.</t>
  </si>
  <si>
    <t>по группам ремонт технолог.</t>
  </si>
  <si>
    <t>Сумма к распределению по ДЦП "Развитие дошк.образован-.11830000</t>
  </si>
  <si>
    <t>Округление</t>
  </si>
  <si>
    <t>на 1 ребенка хоз.расх.в 2012 году</t>
  </si>
  <si>
    <t>Опиловка деревьев (депутат)</t>
  </si>
  <si>
    <t>Приобретение стройматериалов, игрушки (депутат)</t>
  </si>
  <si>
    <t>мебель на новые группы (НЕ ВКЛЮЧАТЬ ВР 612!!!)</t>
  </si>
  <si>
    <t>приобретение обрудования и инвентаря, пошив костюмов "Созвездие" (депутат.), шторы (д/с 12)</t>
  </si>
  <si>
    <t>ПБС</t>
  </si>
  <si>
    <t>Заработная плата по бюджету на 2012</t>
  </si>
  <si>
    <t>Заработная плата по бюджету на 2012(окр.)</t>
  </si>
  <si>
    <t>Начисление на з.плату</t>
  </si>
  <si>
    <t>Начисление на з/плату (окр. )</t>
  </si>
  <si>
    <t>почтовые расходы( в т.ч. приобретение марок, конвертов)</t>
  </si>
  <si>
    <t>проезд (командировки и повышение квалификации руководителя и педработников)</t>
  </si>
  <si>
    <t>Работы и услуги по содержанию имущества</t>
  </si>
  <si>
    <t>лицензия на программу</t>
  </si>
  <si>
    <t>учебные программы (лицензионный продукт)</t>
  </si>
  <si>
    <t>учебно-педагогическая документация(классные журналы)</t>
  </si>
  <si>
    <t>Годовое обслуживание средств защиты (защита конфиденциальной информации)</t>
  </si>
  <si>
    <t>оргвзнос на участие в олимпиадах,конкурсах и повышение квалификации руководителей и педработников</t>
  </si>
  <si>
    <t>расходы по оплате услуг и выполнению работ по монтажу локальной вычислительной сети</t>
  </si>
  <si>
    <t>Наглядные пособия для учебных и лабораторных занятий(муляжи,модели,таблицы,атласы и др.)</t>
  </si>
  <si>
    <t>ТСО и учебное оборудование</t>
  </si>
  <si>
    <t>Доски аудиторные</t>
  </si>
  <si>
    <t xml:space="preserve">спортоборудование и спортинвентарь (маты, скамейки, стенки и т.п. )  </t>
  </si>
  <si>
    <t>производственный и хозяйственный инвентарь, инструмент (в т.ч. светильники) и для уч.целей</t>
  </si>
  <si>
    <t>произ и хоз инвентарь</t>
  </si>
  <si>
    <t xml:space="preserve">музыкальные инструменты </t>
  </si>
  <si>
    <t>музкальное оборудование для проведения общешкольных меропиятий</t>
  </si>
  <si>
    <t>жалюзи</t>
  </si>
  <si>
    <t>учебные программы и пособия(на бумажном носителе)</t>
  </si>
  <si>
    <t>Печатные пособия (таблицы,плакаты,атласы,дидактический раздаточный материал)</t>
  </si>
  <si>
    <t>материалы для учебных целей, химреактивы, химпосуда,мел,аудиозаписи,фильмы,расходные материалы для ТСО)</t>
  </si>
  <si>
    <t>мягкий инвентарь (спецодежда, полотенце,шторы и т.п.)</t>
  </si>
  <si>
    <t>контрольная цифра учебных расходов</t>
  </si>
  <si>
    <t>отклонения</t>
  </si>
  <si>
    <t>контрольная цифра субвенции</t>
  </si>
  <si>
    <t>Итого: в бюджет 2012</t>
  </si>
  <si>
    <t>Срок исполнения 8 июля 2011 г</t>
  </si>
  <si>
    <t>Расчет питания детей в оздоровительных лагерях с дневным пребыванием  на  2012 г.по управлению образования</t>
  </si>
  <si>
    <t>март</t>
  </si>
  <si>
    <t>июнь</t>
  </si>
  <si>
    <t xml:space="preserve">июль </t>
  </si>
  <si>
    <t>ноябрь</t>
  </si>
  <si>
    <t xml:space="preserve"> кол-во детей в гол в марте </t>
  </si>
  <si>
    <t xml:space="preserve">Количество дней функционирования лагеря в марте </t>
  </si>
  <si>
    <r>
      <t>Начислено за питание в лагере в марте ,</t>
    </r>
    <r>
      <rPr>
        <b/>
        <sz val="10"/>
        <rFont val="Arial Cyr"/>
        <family val="0"/>
      </rPr>
      <t>ВСЕГО</t>
    </r>
  </si>
  <si>
    <r>
      <t xml:space="preserve">В том числе начислено за питание </t>
    </r>
    <r>
      <rPr>
        <b/>
        <sz val="10"/>
        <rFont val="Arial Cyr"/>
        <family val="0"/>
      </rPr>
      <t>59%(местн)</t>
    </r>
  </si>
  <si>
    <t xml:space="preserve"> кол-во детей в июне         (1 смена)</t>
  </si>
  <si>
    <t xml:space="preserve">Количество дней функционирования лагеря в июне </t>
  </si>
  <si>
    <r>
      <t>Начислено за питание в лагере в июне,</t>
    </r>
    <r>
      <rPr>
        <b/>
        <sz val="10"/>
        <rFont val="Arial Cyr"/>
        <family val="0"/>
      </rPr>
      <t>ВСЕГО</t>
    </r>
  </si>
  <si>
    <r>
      <t>Начислено за питание в лагере за 1 полугодие,</t>
    </r>
    <r>
      <rPr>
        <b/>
        <sz val="10"/>
        <rFont val="Arial Cyr"/>
        <family val="0"/>
      </rPr>
      <t>ВСЕГО</t>
    </r>
  </si>
  <si>
    <t xml:space="preserve"> кол-во детей в июле         (2 смена)</t>
  </si>
  <si>
    <t xml:space="preserve">Количество дней функционирования лагеря в июле </t>
  </si>
  <si>
    <r>
      <t>Начислено за питание в лагере в июле,</t>
    </r>
    <r>
      <rPr>
        <b/>
        <sz val="10"/>
        <rFont val="Arial Cyr"/>
        <family val="0"/>
      </rPr>
      <t>ВСЕГО</t>
    </r>
  </si>
  <si>
    <t xml:space="preserve"> кол-во детей в ноябре         </t>
  </si>
  <si>
    <t xml:space="preserve">Количество дней функционирования лагеря в ноябре </t>
  </si>
  <si>
    <r>
      <t>Начислено за питание в лагере в ноябре,</t>
    </r>
    <r>
      <rPr>
        <b/>
        <sz val="10"/>
        <rFont val="Arial Cyr"/>
        <family val="0"/>
      </rPr>
      <t>ВСЕГО</t>
    </r>
  </si>
  <si>
    <t>Всего исчислено на 2012 г</t>
  </si>
  <si>
    <t>Всего исчислено на 2012 г по учреждениям</t>
  </si>
  <si>
    <r>
      <t xml:space="preserve">Всего в бюджет </t>
    </r>
    <r>
      <rPr>
        <b/>
        <sz val="10"/>
        <rFont val="Arial Cyr"/>
        <family val="0"/>
      </rPr>
      <t>59%</t>
    </r>
  </si>
  <si>
    <t>Округленное в бюджет</t>
  </si>
  <si>
    <t>Школа № 33</t>
  </si>
  <si>
    <t>2А727</t>
  </si>
  <si>
    <t>2а600</t>
  </si>
  <si>
    <t>к-во детей</t>
  </si>
  <si>
    <t xml:space="preserve">Исполнитель </t>
  </si>
  <si>
    <t>(Ф.И.О.)</t>
  </si>
  <si>
    <t>турпоходы</t>
  </si>
  <si>
    <t>общ роспись</t>
  </si>
  <si>
    <t>Направление расходов на финансовое обеспечение муниципального задания                   ( 07 01 895 0101 611                          07 02 895 0102 611)</t>
  </si>
  <si>
    <t>Направление расходов на финансовое обеспечение муниципального задания                  (0702 6223416 611)</t>
  </si>
  <si>
    <t>Направление расходов на финансовое обеспечение муниципального задания                    (07 07 7953200 611)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</si>
</sst>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b/>
      <i/>
      <sz val="10"/>
      <name val="Arial"/>
      <family val="2"/>
    </font>
    <font>
      <b/>
      <i/>
      <sz val="10"/>
      <name val="Arial Cyr"/>
      <family val="0"/>
    </font>
    <font>
      <sz val="9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b/>
      <sz val="10"/>
      <color indexed="6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ahoma"/>
      <family val="0"/>
    </font>
    <font>
      <b/>
      <sz val="10"/>
      <name val="Tahoma"/>
      <family val="0"/>
    </font>
    <font>
      <i/>
      <sz val="12"/>
      <name val="Arial Cyr"/>
      <family val="0"/>
    </font>
    <font>
      <i/>
      <sz val="8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7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/>
    </xf>
    <xf numFmtId="1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/>
    </xf>
    <xf numFmtId="4" fontId="9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4" fontId="0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" fontId="0" fillId="0" borderId="2" xfId="0" applyNumberForma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wrapText="1"/>
    </xf>
    <xf numFmtId="0" fontId="6" fillId="0" borderId="0" xfId="0" applyNumberFormat="1" applyFont="1" applyFill="1" applyAlignment="1">
      <alignment horizontal="center" wrapText="1"/>
    </xf>
    <xf numFmtId="3" fontId="0" fillId="0" borderId="0" xfId="0" applyNumberFormat="1" applyFill="1" applyAlignment="1">
      <alignment/>
    </xf>
    <xf numFmtId="4" fontId="0" fillId="4" borderId="1" xfId="0" applyNumberFormat="1" applyFont="1" applyFill="1" applyBorder="1" applyAlignment="1">
      <alignment wrapText="1"/>
    </xf>
    <xf numFmtId="4" fontId="0" fillId="5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3" fontId="1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ill="1" applyAlignment="1">
      <alignment wrapText="1"/>
    </xf>
    <xf numFmtId="0" fontId="0" fillId="0" borderId="1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wrapText="1"/>
    </xf>
    <xf numFmtId="0" fontId="3" fillId="0" borderId="4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0" fillId="6" borderId="0" xfId="0" applyFill="1" applyAlignment="1">
      <alignment/>
    </xf>
    <xf numFmtId="1" fontId="12" fillId="0" borderId="2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4" fontId="13" fillId="0" borderId="1" xfId="0" applyNumberFormat="1" applyFont="1" applyFill="1" applyBorder="1" applyAlignment="1">
      <alignment wrapText="1"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center"/>
    </xf>
    <xf numFmtId="0" fontId="13" fillId="0" borderId="1" xfId="0" applyFont="1" applyFill="1" applyBorder="1" applyAlignment="1">
      <alignment/>
    </xf>
    <xf numFmtId="4" fontId="10" fillId="0" borderId="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4" fontId="14" fillId="0" borderId="1" xfId="0" applyNumberFormat="1" applyFont="1" applyFill="1" applyBorder="1" applyAlignment="1">
      <alignment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center"/>
    </xf>
    <xf numFmtId="4" fontId="14" fillId="0" borderId="1" xfId="0" applyNumberFormat="1" applyFont="1" applyFill="1" applyBorder="1" applyAlignment="1">
      <alignment/>
    </xf>
    <xf numFmtId="4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4" fontId="14" fillId="0" borderId="2" xfId="0" applyNumberFormat="1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3" fontId="0" fillId="0" borderId="4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3" fontId="0" fillId="0" borderId="1" xfId="0" applyNumberFormat="1" applyFill="1" applyBorder="1" applyAlignment="1">
      <alignment/>
    </xf>
    <xf numFmtId="3" fontId="10" fillId="0" borderId="1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 wrapText="1"/>
    </xf>
    <xf numFmtId="4" fontId="14" fillId="0" borderId="2" xfId="0" applyNumberFormat="1" applyFon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3" fontId="0" fillId="0" borderId="1" xfId="0" applyNumberFormat="1" applyFill="1" applyBorder="1" applyAlignment="1">
      <alignment horizontal="center"/>
    </xf>
    <xf numFmtId="4" fontId="0" fillId="8" borderId="1" xfId="0" applyNumberFormat="1" applyFont="1" applyFill="1" applyBorder="1" applyAlignment="1">
      <alignment wrapText="1"/>
    </xf>
    <xf numFmtId="1" fontId="10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wrapText="1"/>
    </xf>
    <xf numFmtId="1" fontId="0" fillId="0" borderId="1" xfId="0" applyNumberForma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8" fillId="0" borderId="0" xfId="0" applyNumberFormat="1" applyFont="1" applyFill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1" fontId="10" fillId="0" borderId="2" xfId="0" applyNumberFormat="1" applyFont="1" applyFill="1" applyBorder="1" applyAlignment="1">
      <alignment horizontal="center" wrapText="1"/>
    </xf>
    <xf numFmtId="4" fontId="8" fillId="0" borderId="3" xfId="0" applyNumberFormat="1" applyFont="1" applyFill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 wrapText="1"/>
    </xf>
    <xf numFmtId="0" fontId="17" fillId="0" borderId="1" xfId="0" applyNumberFormat="1" applyFont="1" applyFill="1" applyBorder="1" applyAlignment="1">
      <alignment horizontal="center"/>
    </xf>
    <xf numFmtId="0" fontId="18" fillId="0" borderId="1" xfId="0" applyNumberFormat="1" applyFont="1" applyFill="1" applyBorder="1" applyAlignment="1">
      <alignment horizontal="center"/>
    </xf>
    <xf numFmtId="0" fontId="18" fillId="0" borderId="1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/>
    </xf>
    <xf numFmtId="0" fontId="17" fillId="0" borderId="1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/>
    </xf>
    <xf numFmtId="3" fontId="8" fillId="2" borderId="1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0" fillId="2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20" fillId="0" borderId="7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Alignment="1">
      <alignment/>
    </xf>
    <xf numFmtId="0" fontId="1" fillId="2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10" borderId="13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/>
    </xf>
    <xf numFmtId="4" fontId="4" fillId="0" borderId="0" xfId="0" applyNumberFormat="1" applyFont="1" applyFill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7" xfId="0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3" borderId="1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3" borderId="21" xfId="0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/>
    </xf>
    <xf numFmtId="0" fontId="0" fillId="0" borderId="37" xfId="0" applyFont="1" applyBorder="1" applyAlignment="1">
      <alignment horizontal="left"/>
    </xf>
    <xf numFmtId="4" fontId="0" fillId="0" borderId="17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8" borderId="19" xfId="0" applyNumberFormat="1" applyFont="1" applyFill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6" borderId="19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0" fillId="0" borderId="2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4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4" fontId="0" fillId="0" borderId="40" xfId="0" applyNumberFormat="1" applyFill="1" applyBorder="1" applyAlignment="1">
      <alignment/>
    </xf>
    <xf numFmtId="0" fontId="0" fillId="0" borderId="41" xfId="0" applyFill="1" applyBorder="1" applyAlignment="1">
      <alignment/>
    </xf>
    <xf numFmtId="4" fontId="0" fillId="0" borderId="42" xfId="0" applyNumberFormat="1" applyFill="1" applyBorder="1" applyAlignment="1">
      <alignment/>
    </xf>
    <xf numFmtId="0" fontId="0" fillId="0" borderId="0" xfId="0" applyFill="1" applyAlignment="1">
      <alignment horizontal="right"/>
    </xf>
    <xf numFmtId="1" fontId="10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40" xfId="0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21" fillId="0" borderId="40" xfId="0" applyFont="1" applyBorder="1" applyAlignment="1">
      <alignment horizontal="center" wrapText="1"/>
    </xf>
    <xf numFmtId="0" fontId="21" fillId="0" borderId="41" xfId="0" applyFont="1" applyBorder="1" applyAlignment="1">
      <alignment horizontal="center" wrapText="1"/>
    </xf>
    <xf numFmtId="0" fontId="21" fillId="0" borderId="42" xfId="0" applyFont="1" applyBorder="1" applyAlignment="1">
      <alignment horizontal="center" wrapText="1"/>
    </xf>
    <xf numFmtId="0" fontId="0" fillId="0" borderId="43" xfId="0" applyBorder="1" applyAlignment="1">
      <alignment horizontal="center"/>
    </xf>
    <xf numFmtId="0" fontId="0" fillId="0" borderId="42" xfId="0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S253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6" sqref="T6"/>
    </sheetView>
  </sheetViews>
  <sheetFormatPr defaultColWidth="9.00390625" defaultRowHeight="12.75"/>
  <cols>
    <col min="1" max="1" width="5.25390625" style="45" customWidth="1"/>
    <col min="2" max="2" width="33.375" style="77" customWidth="1"/>
    <col min="3" max="3" width="11.75390625" style="4" hidden="1" customWidth="1"/>
    <col min="4" max="4" width="11.375" style="4" hidden="1" customWidth="1"/>
    <col min="5" max="5" width="13.25390625" style="4" hidden="1" customWidth="1"/>
    <col min="6" max="6" width="11.75390625" style="4" hidden="1" customWidth="1"/>
    <col min="7" max="7" width="12.625" style="4" hidden="1" customWidth="1"/>
    <col min="8" max="9" width="13.25390625" style="4" hidden="1" customWidth="1"/>
    <col min="10" max="10" width="12.625" style="4" customWidth="1"/>
    <col min="11" max="11" width="12.75390625" style="4" hidden="1" customWidth="1"/>
    <col min="12" max="12" width="9.625" style="4" hidden="1" customWidth="1"/>
    <col min="13" max="13" width="12.75390625" style="4" hidden="1" customWidth="1"/>
    <col min="14" max="14" width="11.875" style="4" hidden="1" customWidth="1"/>
    <col min="15" max="16384" width="9.125" style="4" customWidth="1"/>
  </cols>
  <sheetData>
    <row r="1" spans="1:45" s="56" customFormat="1" ht="112.5" customHeight="1">
      <c r="A1" s="76">
        <v>2012</v>
      </c>
      <c r="B1" s="49" t="s">
        <v>300</v>
      </c>
      <c r="C1" s="6"/>
      <c r="D1" s="6"/>
      <c r="E1" s="6"/>
      <c r="F1" s="6"/>
      <c r="G1" s="6"/>
      <c r="H1" s="53"/>
      <c r="I1" s="6"/>
      <c r="J1" s="52" t="s">
        <v>211</v>
      </c>
      <c r="K1" s="52"/>
      <c r="L1" s="52"/>
      <c r="M1" s="52"/>
      <c r="N1" s="7" t="s">
        <v>169</v>
      </c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</row>
    <row r="2" spans="1:45" ht="23.25" customHeight="1">
      <c r="A2" s="48"/>
      <c r="B2" s="49"/>
      <c r="C2" s="6"/>
      <c r="D2" s="6"/>
      <c r="E2" s="5"/>
      <c r="F2" s="6"/>
      <c r="G2" s="5"/>
      <c r="H2" s="50"/>
      <c r="I2" s="6"/>
      <c r="J2" s="51">
        <v>727</v>
      </c>
      <c r="K2" s="52"/>
      <c r="L2" s="51"/>
      <c r="M2" s="51"/>
      <c r="N2" s="7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</row>
    <row r="3" spans="1:14" ht="12.75">
      <c r="A3" s="8">
        <v>210</v>
      </c>
      <c r="B3" s="8" t="s">
        <v>3</v>
      </c>
      <c r="C3" s="9"/>
      <c r="D3" s="9"/>
      <c r="E3" s="9"/>
      <c r="F3" s="9"/>
      <c r="G3" s="9"/>
      <c r="H3" s="9"/>
      <c r="I3" s="9"/>
      <c r="J3" s="9">
        <f>J4+J23+J29</f>
        <v>25200</v>
      </c>
      <c r="K3" s="9"/>
      <c r="L3" s="9"/>
      <c r="M3" s="9"/>
      <c r="N3" s="9" t="e">
        <f>N4+N23+N29</f>
        <v>#REF!</v>
      </c>
    </row>
    <row r="4" spans="1:14" ht="12.75">
      <c r="A4" s="23">
        <v>211</v>
      </c>
      <c r="B4" s="24" t="s">
        <v>126</v>
      </c>
      <c r="C4" s="12"/>
      <c r="D4" s="12"/>
      <c r="E4" s="12"/>
      <c r="F4" s="12"/>
      <c r="G4" s="12"/>
      <c r="H4" s="19"/>
      <c r="I4" s="12"/>
      <c r="J4" s="12"/>
      <c r="K4" s="12"/>
      <c r="L4" s="12"/>
      <c r="M4" s="12"/>
      <c r="N4" s="19" t="e">
        <f>SUM(#REF!)</f>
        <v>#REF!</v>
      </c>
    </row>
    <row r="5" spans="1:14" s="67" customFormat="1" ht="12.75">
      <c r="A5" s="34"/>
      <c r="B5" s="35" t="s">
        <v>104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 t="e">
        <f>SUM(#REF!)</f>
        <v>#REF!</v>
      </c>
    </row>
    <row r="6" spans="1:14" s="67" customFormat="1" ht="12.75">
      <c r="A6" s="34"/>
      <c r="B6" s="35" t="s">
        <v>4</v>
      </c>
      <c r="C6" s="19"/>
      <c r="D6" s="19"/>
      <c r="E6" s="19"/>
      <c r="F6" s="19"/>
      <c r="G6" s="19"/>
      <c r="H6" s="19"/>
      <c r="I6" s="19"/>
      <c r="J6" s="19">
        <f>J7+J8+J9+J10+J11+J12+J13+J14+J15+J16+J19+J20+J21+J22</f>
        <v>0</v>
      </c>
      <c r="K6" s="19"/>
      <c r="L6" s="19"/>
      <c r="M6" s="19"/>
      <c r="N6" s="19" t="e">
        <f>N7+N8+N9+N10+N11+N12+N13+N14+N15+N16+N19+N20+N21+N22</f>
        <v>#REF!</v>
      </c>
    </row>
    <row r="7" spans="1:14" ht="12.75">
      <c r="A7" s="21"/>
      <c r="B7" s="22" t="s">
        <v>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e">
        <f>SUM(#REF!)</f>
        <v>#REF!</v>
      </c>
    </row>
    <row r="8" spans="1:14" ht="12.75">
      <c r="A8" s="21"/>
      <c r="B8" s="22" t="s">
        <v>110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 t="e">
        <f>SUM(#REF!)</f>
        <v>#REF!</v>
      </c>
    </row>
    <row r="9" spans="1:14" ht="12.75">
      <c r="A9" s="21"/>
      <c r="B9" s="22" t="s">
        <v>105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 t="e">
        <f>SUM(#REF!)</f>
        <v>#REF!</v>
      </c>
    </row>
    <row r="10" spans="1:14" ht="25.5">
      <c r="A10" s="21"/>
      <c r="B10" s="46" t="s">
        <v>166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 t="e">
        <f>SUM(#REF!)</f>
        <v>#REF!</v>
      </c>
    </row>
    <row r="11" spans="1:14" ht="12.75">
      <c r="A11" s="21"/>
      <c r="B11" s="22" t="s">
        <v>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 t="e">
        <f>SUM(#REF!)</f>
        <v>#REF!</v>
      </c>
    </row>
    <row r="12" spans="1:14" ht="12.75">
      <c r="A12" s="21"/>
      <c r="B12" s="22" t="s">
        <v>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 t="e">
        <f>SUM(#REF!)</f>
        <v>#REF!</v>
      </c>
    </row>
    <row r="13" spans="1:14" ht="12.75">
      <c r="A13" s="21"/>
      <c r="B13" s="22" t="s">
        <v>8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 t="e">
        <f>SUM(#REF!)</f>
        <v>#REF!</v>
      </c>
    </row>
    <row r="14" spans="1:14" ht="12.75">
      <c r="A14" s="21"/>
      <c r="B14" s="22" t="s">
        <v>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 t="e">
        <f>SUM(#REF!)</f>
        <v>#REF!</v>
      </c>
    </row>
    <row r="15" spans="1:14" ht="38.25">
      <c r="A15" s="21"/>
      <c r="B15" s="68" t="s">
        <v>182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 t="e">
        <f>SUM(#REF!)</f>
        <v>#REF!</v>
      </c>
    </row>
    <row r="16" spans="1:14" s="84" customFormat="1" ht="25.5">
      <c r="A16" s="103"/>
      <c r="B16" s="104" t="s">
        <v>194</v>
      </c>
      <c r="C16" s="97"/>
      <c r="D16" s="97"/>
      <c r="E16" s="97"/>
      <c r="F16" s="97"/>
      <c r="G16" s="97"/>
      <c r="H16" s="15"/>
      <c r="I16" s="97"/>
      <c r="J16" s="97"/>
      <c r="K16" s="97"/>
      <c r="L16" s="97"/>
      <c r="M16" s="97"/>
      <c r="N16" s="15" t="e">
        <f>SUM(#REF!)</f>
        <v>#REF!</v>
      </c>
    </row>
    <row r="17" spans="1:14" s="84" customFormat="1" ht="12.75">
      <c r="A17" s="103"/>
      <c r="B17" s="104" t="s">
        <v>193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5" t="e">
        <f>SUM(#REF!)</f>
        <v>#REF!</v>
      </c>
    </row>
    <row r="18" spans="1:14" ht="25.5">
      <c r="A18" s="21"/>
      <c r="B18" s="46" t="s">
        <v>183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 t="e">
        <f>SUM(#REF!)</f>
        <v>#REF!</v>
      </c>
    </row>
    <row r="19" spans="1:14" ht="12.75">
      <c r="A19" s="21"/>
      <c r="B19" s="22" t="s">
        <v>10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 t="e">
        <f>SUM(#REF!)</f>
        <v>#REF!</v>
      </c>
    </row>
    <row r="20" spans="1:14" ht="12.75">
      <c r="A20" s="21"/>
      <c r="B20" s="22" t="s">
        <v>220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 t="e">
        <f>SUM(#REF!)</f>
        <v>#REF!</v>
      </c>
    </row>
    <row r="21" spans="1:14" ht="12.75">
      <c r="A21" s="21"/>
      <c r="B21" s="46" t="s">
        <v>226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 t="e">
        <f>SUM(#REF!)</f>
        <v>#REF!</v>
      </c>
    </row>
    <row r="22" spans="1:14" ht="12.75">
      <c r="A22" s="21"/>
      <c r="B22" s="4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 t="e">
        <f>SUM(#REF!)</f>
        <v>#REF!</v>
      </c>
    </row>
    <row r="23" spans="1:14" ht="12.75">
      <c r="A23" s="23">
        <v>212</v>
      </c>
      <c r="B23" s="24" t="s">
        <v>11</v>
      </c>
      <c r="C23" s="12"/>
      <c r="D23" s="12"/>
      <c r="E23" s="12"/>
      <c r="F23" s="12"/>
      <c r="G23" s="12"/>
      <c r="H23" s="12"/>
      <c r="I23" s="12"/>
      <c r="J23" s="12">
        <f>SUM(J24:J28)</f>
        <v>25200</v>
      </c>
      <c r="K23" s="12"/>
      <c r="L23" s="12"/>
      <c r="M23" s="12"/>
      <c r="N23" s="12" t="e">
        <f>SUM(N24:N28)</f>
        <v>#REF!</v>
      </c>
    </row>
    <row r="24" spans="1:14" ht="12.75">
      <c r="A24" s="25">
        <v>212</v>
      </c>
      <c r="B24" s="26" t="s">
        <v>12</v>
      </c>
      <c r="C24" s="27"/>
      <c r="D24" s="27"/>
      <c r="E24" s="27"/>
      <c r="F24" s="27"/>
      <c r="G24" s="27"/>
      <c r="H24" s="15"/>
      <c r="I24" s="27"/>
      <c r="J24" s="27"/>
      <c r="K24" s="27"/>
      <c r="L24" s="27"/>
      <c r="M24" s="27"/>
      <c r="N24" s="15" t="e">
        <f>SUM(#REF!)</f>
        <v>#REF!</v>
      </c>
    </row>
    <row r="25" spans="1:14" ht="12.75">
      <c r="A25" s="25">
        <v>212</v>
      </c>
      <c r="B25" s="26" t="s">
        <v>13</v>
      </c>
      <c r="C25" s="27"/>
      <c r="D25" s="27"/>
      <c r="E25" s="27"/>
      <c r="F25" s="27"/>
      <c r="G25" s="27"/>
      <c r="H25" s="15"/>
      <c r="I25" s="27"/>
      <c r="J25" s="27">
        <v>25200</v>
      </c>
      <c r="K25" s="27"/>
      <c r="L25" s="27"/>
      <c r="M25" s="27"/>
      <c r="N25" s="15" t="e">
        <f>SUM(#REF!)</f>
        <v>#REF!</v>
      </c>
    </row>
    <row r="26" spans="1:14" ht="36">
      <c r="A26" s="25">
        <v>212</v>
      </c>
      <c r="B26" s="33" t="s">
        <v>190</v>
      </c>
      <c r="C26" s="27"/>
      <c r="D26" s="27"/>
      <c r="E26" s="27"/>
      <c r="F26" s="27"/>
      <c r="G26" s="27"/>
      <c r="H26" s="15"/>
      <c r="I26" s="27"/>
      <c r="J26" s="27">
        <v>0</v>
      </c>
      <c r="K26" s="27"/>
      <c r="L26" s="27"/>
      <c r="M26" s="27"/>
      <c r="N26" s="15" t="e">
        <f>SUM(#REF!)</f>
        <v>#REF!</v>
      </c>
    </row>
    <row r="27" spans="1:14" ht="12.75">
      <c r="A27" s="25">
        <v>212</v>
      </c>
      <c r="B27" s="66"/>
      <c r="C27" s="27"/>
      <c r="D27" s="27"/>
      <c r="E27" s="27"/>
      <c r="F27" s="27"/>
      <c r="G27" s="27"/>
      <c r="H27" s="15"/>
      <c r="I27" s="27"/>
      <c r="J27" s="27"/>
      <c r="K27" s="27"/>
      <c r="L27" s="27"/>
      <c r="M27" s="27"/>
      <c r="N27" s="15" t="e">
        <f>SUM(#REF!)</f>
        <v>#REF!</v>
      </c>
    </row>
    <row r="28" spans="1:14" s="47" customFormat="1" ht="12.75">
      <c r="A28" s="25">
        <v>212</v>
      </c>
      <c r="B28" s="69"/>
      <c r="C28" s="27"/>
      <c r="D28" s="27"/>
      <c r="E28" s="27"/>
      <c r="F28" s="27"/>
      <c r="G28" s="27"/>
      <c r="H28" s="15"/>
      <c r="I28" s="27"/>
      <c r="J28" s="27"/>
      <c r="K28" s="27"/>
      <c r="L28" s="27"/>
      <c r="M28" s="27"/>
      <c r="N28" s="15" t="e">
        <f>SUM(#REF!)</f>
        <v>#REF!</v>
      </c>
    </row>
    <row r="29" spans="1:14" s="47" customFormat="1" ht="11.25" customHeight="1">
      <c r="A29" s="23">
        <v>213</v>
      </c>
      <c r="B29" s="24" t="s">
        <v>14</v>
      </c>
      <c r="C29" s="12"/>
      <c r="D29" s="12"/>
      <c r="E29" s="12"/>
      <c r="F29" s="12"/>
      <c r="G29" s="12"/>
      <c r="H29" s="15"/>
      <c r="I29" s="12"/>
      <c r="J29" s="12"/>
      <c r="K29" s="12"/>
      <c r="L29" s="12"/>
      <c r="M29" s="12"/>
      <c r="N29" s="12" t="e">
        <f>SUM(#REF!)</f>
        <v>#REF!</v>
      </c>
    </row>
    <row r="30" spans="1:14" s="47" customFormat="1" ht="12.75">
      <c r="A30" s="23"/>
      <c r="B30" s="24" t="s">
        <v>215</v>
      </c>
      <c r="C30" s="12"/>
      <c r="D30" s="12"/>
      <c r="E30" s="12"/>
      <c r="F30" s="12"/>
      <c r="G30" s="12"/>
      <c r="H30" s="12"/>
      <c r="I30" s="12"/>
      <c r="J30" s="12">
        <f>J4*0.302</f>
        <v>0</v>
      </c>
      <c r="K30" s="12"/>
      <c r="L30" s="12"/>
      <c r="M30" s="12"/>
      <c r="N30" s="12" t="e">
        <f>N4*0.302</f>
        <v>#REF!</v>
      </c>
    </row>
    <row r="31" spans="1:14" s="47" customFormat="1" ht="12.75">
      <c r="A31" s="29">
        <v>220</v>
      </c>
      <c r="B31" s="30" t="s">
        <v>16</v>
      </c>
      <c r="C31" s="31"/>
      <c r="D31" s="31"/>
      <c r="E31" s="31"/>
      <c r="F31" s="31"/>
      <c r="G31" s="31"/>
      <c r="H31" s="31"/>
      <c r="I31" s="31"/>
      <c r="J31" s="31">
        <f>J32+J42+J47+J55+J56+J94</f>
        <v>1149600</v>
      </c>
      <c r="K31" s="31"/>
      <c r="L31" s="31"/>
      <c r="M31" s="31"/>
      <c r="N31" s="31" t="e">
        <f>N32+N42+N47+N55+N56+N94</f>
        <v>#REF!</v>
      </c>
    </row>
    <row r="32" spans="1:14" s="47" customFormat="1" ht="12.75">
      <c r="A32" s="23">
        <v>221</v>
      </c>
      <c r="B32" s="24" t="s">
        <v>17</v>
      </c>
      <c r="C32" s="12"/>
      <c r="D32" s="12"/>
      <c r="E32" s="12"/>
      <c r="F32" s="12"/>
      <c r="G32" s="12"/>
      <c r="H32" s="12"/>
      <c r="I32" s="12"/>
      <c r="J32" s="12">
        <f>SUM(J33:J41)</f>
        <v>30500</v>
      </c>
      <c r="K32" s="12"/>
      <c r="L32" s="12"/>
      <c r="M32" s="12"/>
      <c r="N32" s="12" t="e">
        <f>SUM(N33:N41)</f>
        <v>#REF!</v>
      </c>
    </row>
    <row r="33" spans="1:14" s="47" customFormat="1" ht="12.75">
      <c r="A33" s="25">
        <v>221</v>
      </c>
      <c r="B33" s="26" t="s">
        <v>18</v>
      </c>
      <c r="C33" s="27"/>
      <c r="D33" s="27"/>
      <c r="E33" s="27"/>
      <c r="F33" s="27"/>
      <c r="G33" s="27"/>
      <c r="H33" s="15"/>
      <c r="I33" s="27"/>
      <c r="J33" s="27"/>
      <c r="K33" s="27"/>
      <c r="L33" s="27"/>
      <c r="M33" s="27"/>
      <c r="N33" s="15" t="e">
        <f>SUM(#REF!)</f>
        <v>#REF!</v>
      </c>
    </row>
    <row r="34" spans="1:14" s="47" customFormat="1" ht="12.75">
      <c r="A34" s="25">
        <v>221</v>
      </c>
      <c r="B34" s="26" t="s">
        <v>19</v>
      </c>
      <c r="C34" s="27"/>
      <c r="D34" s="27"/>
      <c r="E34" s="27"/>
      <c r="F34" s="27"/>
      <c r="G34" s="27"/>
      <c r="H34" s="15"/>
      <c r="I34" s="27"/>
      <c r="J34" s="27"/>
      <c r="K34" s="27"/>
      <c r="L34" s="27"/>
      <c r="M34" s="27"/>
      <c r="N34" s="15" t="e">
        <f>SUM(#REF!)</f>
        <v>#REF!</v>
      </c>
    </row>
    <row r="35" spans="1:14" s="47" customFormat="1" ht="12.75">
      <c r="A35" s="25">
        <v>221</v>
      </c>
      <c r="B35" s="26" t="s">
        <v>20</v>
      </c>
      <c r="C35" s="27"/>
      <c r="D35" s="27"/>
      <c r="E35" s="27"/>
      <c r="F35" s="27"/>
      <c r="G35" s="27"/>
      <c r="H35" s="15"/>
      <c r="I35" s="27"/>
      <c r="J35" s="27"/>
      <c r="K35" s="27"/>
      <c r="L35" s="27"/>
      <c r="M35" s="27"/>
      <c r="N35" s="15" t="e">
        <f>SUM(#REF!)</f>
        <v>#REF!</v>
      </c>
    </row>
    <row r="36" spans="1:14" s="47" customFormat="1" ht="24">
      <c r="A36" s="25">
        <v>221</v>
      </c>
      <c r="B36" s="33" t="s">
        <v>151</v>
      </c>
      <c r="C36" s="27"/>
      <c r="D36" s="27"/>
      <c r="E36" s="27"/>
      <c r="F36" s="27"/>
      <c r="G36" s="27"/>
      <c r="H36" s="15"/>
      <c r="I36" s="27"/>
      <c r="J36" s="27"/>
      <c r="K36" s="27"/>
      <c r="L36" s="27"/>
      <c r="M36" s="27"/>
      <c r="N36" s="15" t="e">
        <f>SUM(#REF!)</f>
        <v>#REF!</v>
      </c>
    </row>
    <row r="37" spans="1:14" s="47" customFormat="1" ht="12.75">
      <c r="A37" s="25">
        <v>221</v>
      </c>
      <c r="B37" s="33" t="s">
        <v>107</v>
      </c>
      <c r="C37" s="27"/>
      <c r="D37" s="27"/>
      <c r="E37" s="27"/>
      <c r="F37" s="27"/>
      <c r="G37" s="27"/>
      <c r="H37" s="15"/>
      <c r="I37" s="27"/>
      <c r="J37" s="27"/>
      <c r="K37" s="27"/>
      <c r="L37" s="27"/>
      <c r="M37" s="27"/>
      <c r="N37" s="15" t="e">
        <f>SUM(#REF!)</f>
        <v>#REF!</v>
      </c>
    </row>
    <row r="38" spans="1:14" s="47" customFormat="1" ht="12.75">
      <c r="A38" s="25">
        <v>221</v>
      </c>
      <c r="B38" s="26" t="s">
        <v>21</v>
      </c>
      <c r="C38" s="27"/>
      <c r="D38" s="27"/>
      <c r="E38" s="27"/>
      <c r="F38" s="27"/>
      <c r="G38" s="27"/>
      <c r="H38" s="15"/>
      <c r="I38" s="27"/>
      <c r="J38" s="27"/>
      <c r="K38" s="27"/>
      <c r="L38" s="27"/>
      <c r="M38" s="27"/>
      <c r="N38" s="15" t="e">
        <f>SUM(#REF!)</f>
        <v>#REF!</v>
      </c>
    </row>
    <row r="39" spans="1:14" s="47" customFormat="1" ht="12.75">
      <c r="A39" s="25">
        <v>221</v>
      </c>
      <c r="B39" s="26" t="s">
        <v>22</v>
      </c>
      <c r="C39" s="27"/>
      <c r="D39" s="27"/>
      <c r="E39" s="27"/>
      <c r="F39" s="27"/>
      <c r="G39" s="27"/>
      <c r="H39" s="15"/>
      <c r="I39" s="27"/>
      <c r="J39" s="27"/>
      <c r="K39" s="27"/>
      <c r="L39" s="27"/>
      <c r="M39" s="27"/>
      <c r="N39" s="15" t="e">
        <f>SUM(#REF!)</f>
        <v>#REF!</v>
      </c>
    </row>
    <row r="40" spans="1:14" s="47" customFormat="1" ht="12.75">
      <c r="A40" s="25">
        <v>221</v>
      </c>
      <c r="B40" s="26" t="s">
        <v>125</v>
      </c>
      <c r="C40" s="27"/>
      <c r="D40" s="27"/>
      <c r="E40" s="27"/>
      <c r="F40" s="27"/>
      <c r="G40" s="27"/>
      <c r="H40" s="15"/>
      <c r="I40" s="27"/>
      <c r="J40" s="27"/>
      <c r="K40" s="27"/>
      <c r="L40" s="27"/>
      <c r="M40" s="27"/>
      <c r="N40" s="15" t="e">
        <f>SUM(#REF!)</f>
        <v>#REF!</v>
      </c>
    </row>
    <row r="41" spans="1:14" s="47" customFormat="1" ht="12.75">
      <c r="A41" s="25">
        <v>221</v>
      </c>
      <c r="B41" s="26" t="s">
        <v>210</v>
      </c>
      <c r="C41" s="27"/>
      <c r="D41" s="27"/>
      <c r="E41" s="27"/>
      <c r="F41" s="27"/>
      <c r="G41" s="27"/>
      <c r="H41" s="15"/>
      <c r="I41" s="27"/>
      <c r="J41" s="27">
        <v>30500</v>
      </c>
      <c r="K41" s="27"/>
      <c r="L41" s="27"/>
      <c r="M41" s="27"/>
      <c r="N41" s="15" t="e">
        <f>SUM(#REF!)</f>
        <v>#REF!</v>
      </c>
    </row>
    <row r="42" spans="1:14" s="47" customFormat="1" ht="12.75">
      <c r="A42" s="34">
        <v>222</v>
      </c>
      <c r="B42" s="35" t="s">
        <v>23</v>
      </c>
      <c r="C42" s="19"/>
      <c r="D42" s="19"/>
      <c r="E42" s="19"/>
      <c r="F42" s="19"/>
      <c r="G42" s="19"/>
      <c r="H42" s="19"/>
      <c r="I42" s="19"/>
      <c r="J42" s="19">
        <f>SUM(J43:J46)</f>
        <v>5000</v>
      </c>
      <c r="K42" s="19"/>
      <c r="L42" s="19"/>
      <c r="M42" s="19"/>
      <c r="N42" s="19" t="e">
        <f>SUM(N43:N46)</f>
        <v>#REF!</v>
      </c>
    </row>
    <row r="43" spans="1:14" s="47" customFormat="1" ht="12.75">
      <c r="A43" s="25">
        <v>222</v>
      </c>
      <c r="B43" s="26" t="s">
        <v>171</v>
      </c>
      <c r="C43" s="27"/>
      <c r="D43" s="27"/>
      <c r="E43" s="27"/>
      <c r="F43" s="27"/>
      <c r="G43" s="27"/>
      <c r="H43" s="15"/>
      <c r="I43" s="27"/>
      <c r="J43" s="27"/>
      <c r="K43" s="27"/>
      <c r="L43" s="27"/>
      <c r="M43" s="27"/>
      <c r="N43" s="15" t="e">
        <f>SUM(#REF!)</f>
        <v>#REF!</v>
      </c>
    </row>
    <row r="44" spans="1:14" s="47" customFormat="1" ht="12.75">
      <c r="A44" s="25">
        <v>222</v>
      </c>
      <c r="B44" s="26" t="s">
        <v>24</v>
      </c>
      <c r="C44" s="27"/>
      <c r="D44" s="27"/>
      <c r="E44" s="27"/>
      <c r="F44" s="27"/>
      <c r="G44" s="27"/>
      <c r="H44" s="15"/>
      <c r="I44" s="27"/>
      <c r="J44" s="27"/>
      <c r="K44" s="27"/>
      <c r="L44" s="27"/>
      <c r="M44" s="27"/>
      <c r="N44" s="15" t="e">
        <f>SUM(#REF!)</f>
        <v>#REF!</v>
      </c>
    </row>
    <row r="45" spans="1:14" ht="24">
      <c r="A45" s="25">
        <v>222</v>
      </c>
      <c r="B45" s="36" t="s">
        <v>25</v>
      </c>
      <c r="C45" s="27"/>
      <c r="D45" s="27"/>
      <c r="E45" s="27"/>
      <c r="F45" s="27"/>
      <c r="G45" s="27"/>
      <c r="H45" s="15"/>
      <c r="I45" s="27"/>
      <c r="J45" s="27">
        <v>5000</v>
      </c>
      <c r="K45" s="27"/>
      <c r="L45" s="27"/>
      <c r="M45" s="27"/>
      <c r="N45" s="15" t="e">
        <f>SUM(#REF!)</f>
        <v>#REF!</v>
      </c>
    </row>
    <row r="46" spans="1:14" ht="25.5">
      <c r="A46" s="25">
        <v>222</v>
      </c>
      <c r="B46" s="38" t="s">
        <v>170</v>
      </c>
      <c r="C46" s="27"/>
      <c r="D46" s="27"/>
      <c r="E46" s="27"/>
      <c r="F46" s="27"/>
      <c r="G46" s="27"/>
      <c r="H46" s="15"/>
      <c r="I46" s="27"/>
      <c r="J46" s="27"/>
      <c r="K46" s="27"/>
      <c r="L46" s="27"/>
      <c r="M46" s="27"/>
      <c r="N46" s="15" t="e">
        <f>SUM(#REF!)</f>
        <v>#REF!</v>
      </c>
    </row>
    <row r="47" spans="1:14" ht="12.75">
      <c r="A47" s="23">
        <v>223</v>
      </c>
      <c r="B47" s="24" t="s">
        <v>26</v>
      </c>
      <c r="C47" s="12"/>
      <c r="D47" s="12"/>
      <c r="E47" s="12"/>
      <c r="F47" s="12"/>
      <c r="G47" s="12"/>
      <c r="H47" s="12"/>
      <c r="I47" s="12"/>
      <c r="J47" s="12">
        <f>SUM(J48:J54)</f>
        <v>948500</v>
      </c>
      <c r="K47" s="12"/>
      <c r="L47" s="12"/>
      <c r="M47" s="12"/>
      <c r="N47" s="12" t="e">
        <f>SUM(N48:N54)</f>
        <v>#REF!</v>
      </c>
    </row>
    <row r="48" spans="1:14" ht="12.75">
      <c r="A48" s="25">
        <v>223</v>
      </c>
      <c r="B48" s="26" t="s">
        <v>27</v>
      </c>
      <c r="C48" s="27"/>
      <c r="D48" s="27"/>
      <c r="E48" s="27"/>
      <c r="F48" s="27"/>
      <c r="G48" s="27"/>
      <c r="H48" s="15"/>
      <c r="I48" s="27"/>
      <c r="J48" s="27">
        <v>622700</v>
      </c>
      <c r="K48" s="27"/>
      <c r="L48" s="27"/>
      <c r="M48" s="27"/>
      <c r="N48" s="15" t="e">
        <f>SUM(#REF!)</f>
        <v>#REF!</v>
      </c>
    </row>
    <row r="49" spans="1:14" ht="12.75">
      <c r="A49" s="25">
        <v>223</v>
      </c>
      <c r="B49" s="26" t="s">
        <v>28</v>
      </c>
      <c r="C49" s="27"/>
      <c r="D49" s="27"/>
      <c r="E49" s="27"/>
      <c r="F49" s="27"/>
      <c r="G49" s="27"/>
      <c r="H49" s="15"/>
      <c r="I49" s="27"/>
      <c r="J49" s="27"/>
      <c r="K49" s="27"/>
      <c r="L49" s="27"/>
      <c r="M49" s="27"/>
      <c r="N49" s="15" t="e">
        <f>SUM(#REF!)</f>
        <v>#REF!</v>
      </c>
    </row>
    <row r="50" spans="1:14" ht="12.75">
      <c r="A50" s="25">
        <v>223</v>
      </c>
      <c r="B50" s="26" t="s">
        <v>29</v>
      </c>
      <c r="C50" s="27"/>
      <c r="D50" s="27"/>
      <c r="E50" s="27"/>
      <c r="F50" s="27"/>
      <c r="G50" s="27"/>
      <c r="H50" s="15"/>
      <c r="I50" s="27"/>
      <c r="J50" s="27">
        <v>307000</v>
      </c>
      <c r="K50" s="27"/>
      <c r="L50" s="27"/>
      <c r="M50" s="27"/>
      <c r="N50" s="15" t="e">
        <f>SUM(#REF!)</f>
        <v>#REF!</v>
      </c>
    </row>
    <row r="51" spans="1:14" ht="12.75">
      <c r="A51" s="25">
        <v>223</v>
      </c>
      <c r="B51" s="26" t="s">
        <v>217</v>
      </c>
      <c r="C51" s="27"/>
      <c r="D51" s="27"/>
      <c r="E51" s="27"/>
      <c r="F51" s="27"/>
      <c r="G51" s="27"/>
      <c r="H51" s="15"/>
      <c r="I51" s="27"/>
      <c r="J51" s="27">
        <v>18800</v>
      </c>
      <c r="K51" s="27"/>
      <c r="L51" s="27"/>
      <c r="M51" s="27"/>
      <c r="N51" s="15" t="e">
        <f>SUM(#REF!)</f>
        <v>#REF!</v>
      </c>
    </row>
    <row r="52" spans="1:14" ht="12.75">
      <c r="A52" s="25">
        <v>223</v>
      </c>
      <c r="B52" s="26" t="s">
        <v>216</v>
      </c>
      <c r="C52" s="27"/>
      <c r="D52" s="27"/>
      <c r="E52" s="27"/>
      <c r="F52" s="27"/>
      <c r="G52" s="27"/>
      <c r="H52" s="15"/>
      <c r="I52" s="27"/>
      <c r="J52" s="27">
        <v>0</v>
      </c>
      <c r="K52" s="27"/>
      <c r="L52" s="27"/>
      <c r="M52" s="27"/>
      <c r="N52" s="15" t="e">
        <f>SUM(#REF!)</f>
        <v>#REF!</v>
      </c>
    </row>
    <row r="53" spans="1:14" ht="25.5" customHeight="1">
      <c r="A53" s="25">
        <v>223</v>
      </c>
      <c r="B53" s="38" t="s">
        <v>172</v>
      </c>
      <c r="C53" s="27"/>
      <c r="D53" s="27"/>
      <c r="E53" s="27"/>
      <c r="F53" s="27"/>
      <c r="G53" s="27"/>
      <c r="H53" s="15"/>
      <c r="I53" s="27"/>
      <c r="J53" s="27"/>
      <c r="K53" s="27"/>
      <c r="L53" s="27"/>
      <c r="M53" s="27"/>
      <c r="N53" s="15" t="e">
        <f>SUM(#REF!)</f>
        <v>#REF!</v>
      </c>
    </row>
    <row r="54" spans="1:14" ht="12.75">
      <c r="A54" s="25">
        <v>223</v>
      </c>
      <c r="B54" s="26" t="s">
        <v>137</v>
      </c>
      <c r="C54" s="27"/>
      <c r="D54" s="27"/>
      <c r="E54" s="27"/>
      <c r="F54" s="27"/>
      <c r="G54" s="27"/>
      <c r="H54" s="15"/>
      <c r="I54" s="27"/>
      <c r="J54" s="27"/>
      <c r="K54" s="27"/>
      <c r="L54" s="27"/>
      <c r="M54" s="27"/>
      <c r="N54" s="15" t="e">
        <f>SUM(#REF!)</f>
        <v>#REF!</v>
      </c>
    </row>
    <row r="55" spans="1:14" s="47" customFormat="1" ht="25.5">
      <c r="A55" s="23">
        <v>224</v>
      </c>
      <c r="B55" s="37" t="s">
        <v>127</v>
      </c>
      <c r="C55" s="12"/>
      <c r="D55" s="12"/>
      <c r="E55" s="12"/>
      <c r="F55" s="12"/>
      <c r="G55" s="12"/>
      <c r="H55" s="15"/>
      <c r="I55" s="12"/>
      <c r="J55" s="12"/>
      <c r="K55" s="12"/>
      <c r="L55" s="12"/>
      <c r="M55" s="12"/>
      <c r="N55" s="12" t="e">
        <f>SUM(#REF!)</f>
        <v>#REF!</v>
      </c>
    </row>
    <row r="56" spans="1:14" ht="12.75">
      <c r="A56" s="23">
        <v>225</v>
      </c>
      <c r="B56" s="24" t="s">
        <v>128</v>
      </c>
      <c r="C56" s="12"/>
      <c r="D56" s="12"/>
      <c r="E56" s="12"/>
      <c r="F56" s="12"/>
      <c r="G56" s="12"/>
      <c r="H56" s="12"/>
      <c r="I56" s="12"/>
      <c r="J56" s="12">
        <f>SUM(J57:J93)</f>
        <v>155800</v>
      </c>
      <c r="K56" s="12"/>
      <c r="L56" s="12"/>
      <c r="M56" s="12"/>
      <c r="N56" s="12" t="e">
        <f>SUM(N57:N93)</f>
        <v>#REF!</v>
      </c>
    </row>
    <row r="57" spans="1:14" ht="12.75">
      <c r="A57" s="25">
        <v>225</v>
      </c>
      <c r="B57" s="26" t="s">
        <v>143</v>
      </c>
      <c r="C57" s="27"/>
      <c r="D57" s="27"/>
      <c r="E57" s="27"/>
      <c r="F57" s="27"/>
      <c r="G57" s="27"/>
      <c r="H57" s="15"/>
      <c r="I57" s="27"/>
      <c r="J57" s="27"/>
      <c r="K57" s="27"/>
      <c r="L57" s="27"/>
      <c r="M57" s="27"/>
      <c r="N57" s="15" t="e">
        <f>SUM(#REF!)</f>
        <v>#REF!</v>
      </c>
    </row>
    <row r="58" spans="1:14" ht="12.75">
      <c r="A58" s="25">
        <v>225</v>
      </c>
      <c r="B58" s="24" t="s">
        <v>112</v>
      </c>
      <c r="C58" s="27"/>
      <c r="D58" s="27"/>
      <c r="E58" s="27"/>
      <c r="F58" s="27"/>
      <c r="G58" s="27"/>
      <c r="H58" s="15"/>
      <c r="I58" s="27"/>
      <c r="J58" s="27"/>
      <c r="K58" s="27"/>
      <c r="L58" s="27"/>
      <c r="M58" s="27"/>
      <c r="N58" s="15" t="e">
        <f>SUM(#REF!)</f>
        <v>#REF!</v>
      </c>
    </row>
    <row r="59" spans="1:14" ht="12.75">
      <c r="A59" s="25">
        <v>225</v>
      </c>
      <c r="B59" s="24" t="s">
        <v>158</v>
      </c>
      <c r="C59" s="27"/>
      <c r="D59" s="27"/>
      <c r="E59" s="27"/>
      <c r="F59" s="27"/>
      <c r="G59" s="27"/>
      <c r="H59" s="15"/>
      <c r="I59" s="27"/>
      <c r="J59" s="27"/>
      <c r="K59" s="27"/>
      <c r="L59" s="27"/>
      <c r="M59" s="27"/>
      <c r="N59" s="15" t="e">
        <f>SUM(#REF!)</f>
        <v>#REF!</v>
      </c>
    </row>
    <row r="60" spans="1:14" ht="12.75">
      <c r="A60" s="25">
        <v>225</v>
      </c>
      <c r="B60" s="26" t="s">
        <v>30</v>
      </c>
      <c r="C60" s="27"/>
      <c r="D60" s="27"/>
      <c r="E60" s="27"/>
      <c r="F60" s="27"/>
      <c r="G60" s="27"/>
      <c r="H60" s="15"/>
      <c r="I60" s="27"/>
      <c r="J60" s="27"/>
      <c r="K60" s="27"/>
      <c r="L60" s="27"/>
      <c r="M60" s="27"/>
      <c r="N60" s="15" t="e">
        <f>SUM(#REF!)</f>
        <v>#REF!</v>
      </c>
    </row>
    <row r="61" spans="1:14" ht="12.75">
      <c r="A61" s="25">
        <v>225</v>
      </c>
      <c r="B61" s="24" t="s">
        <v>142</v>
      </c>
      <c r="C61" s="27"/>
      <c r="D61" s="27"/>
      <c r="E61" s="27"/>
      <c r="F61" s="27"/>
      <c r="G61" s="27"/>
      <c r="H61" s="15"/>
      <c r="I61" s="27"/>
      <c r="J61" s="27">
        <v>19200</v>
      </c>
      <c r="K61" s="27"/>
      <c r="L61" s="27"/>
      <c r="M61" s="27"/>
      <c r="N61" s="15" t="e">
        <f>SUM(#REF!)</f>
        <v>#REF!</v>
      </c>
    </row>
    <row r="62" spans="1:14" ht="12.75">
      <c r="A62" s="25">
        <v>225</v>
      </c>
      <c r="B62" s="26" t="s">
        <v>31</v>
      </c>
      <c r="C62" s="27"/>
      <c r="D62" s="27"/>
      <c r="E62" s="27"/>
      <c r="F62" s="27"/>
      <c r="G62" s="27"/>
      <c r="H62" s="15"/>
      <c r="I62" s="27"/>
      <c r="J62" s="27"/>
      <c r="K62" s="27"/>
      <c r="L62" s="27"/>
      <c r="M62" s="27"/>
      <c r="N62" s="15" t="e">
        <f>SUM(#REF!)</f>
        <v>#REF!</v>
      </c>
    </row>
    <row r="63" spans="1:14" ht="12.75">
      <c r="A63" s="25">
        <v>225</v>
      </c>
      <c r="B63" s="26" t="s">
        <v>32</v>
      </c>
      <c r="C63" s="27"/>
      <c r="D63" s="27"/>
      <c r="E63" s="27"/>
      <c r="F63" s="27"/>
      <c r="G63" s="27"/>
      <c r="H63" s="15"/>
      <c r="I63" s="27"/>
      <c r="J63" s="27">
        <v>3000</v>
      </c>
      <c r="K63" s="27"/>
      <c r="L63" s="27"/>
      <c r="M63" s="27"/>
      <c r="N63" s="15" t="e">
        <f>SUM(#REF!)</f>
        <v>#REF!</v>
      </c>
    </row>
    <row r="64" spans="1:14" ht="12.75">
      <c r="A64" s="25">
        <v>225</v>
      </c>
      <c r="B64" s="26" t="s">
        <v>33</v>
      </c>
      <c r="C64" s="27"/>
      <c r="D64" s="27"/>
      <c r="E64" s="27"/>
      <c r="F64" s="27"/>
      <c r="G64" s="27"/>
      <c r="H64" s="15"/>
      <c r="I64" s="27"/>
      <c r="J64" s="27">
        <v>7000</v>
      </c>
      <c r="K64" s="27"/>
      <c r="L64" s="27"/>
      <c r="M64" s="27"/>
      <c r="N64" s="15" t="e">
        <f>SUM(#REF!)</f>
        <v>#REF!</v>
      </c>
    </row>
    <row r="65" spans="1:14" ht="25.5">
      <c r="A65" s="25">
        <v>225</v>
      </c>
      <c r="B65" s="38" t="s">
        <v>196</v>
      </c>
      <c r="C65" s="27"/>
      <c r="D65" s="27"/>
      <c r="E65" s="27"/>
      <c r="F65" s="27"/>
      <c r="G65" s="27"/>
      <c r="H65" s="15"/>
      <c r="I65" s="27"/>
      <c r="J65" s="27"/>
      <c r="K65" s="27"/>
      <c r="L65" s="27"/>
      <c r="M65" s="27"/>
      <c r="N65" s="15" t="e">
        <f>SUM(#REF!)</f>
        <v>#REF!</v>
      </c>
    </row>
    <row r="66" spans="1:14" ht="12.75">
      <c r="A66" s="25">
        <v>225</v>
      </c>
      <c r="B66" s="26" t="s">
        <v>34</v>
      </c>
      <c r="C66" s="27"/>
      <c r="D66" s="27"/>
      <c r="E66" s="27"/>
      <c r="F66" s="27"/>
      <c r="G66" s="27"/>
      <c r="H66" s="15"/>
      <c r="I66" s="27"/>
      <c r="J66" s="27"/>
      <c r="K66" s="27"/>
      <c r="L66" s="27"/>
      <c r="M66" s="27"/>
      <c r="N66" s="15" t="e">
        <f>SUM(#REF!)</f>
        <v>#REF!</v>
      </c>
    </row>
    <row r="67" spans="1:14" ht="12.75">
      <c r="A67" s="25">
        <v>225</v>
      </c>
      <c r="B67" s="26" t="s">
        <v>186</v>
      </c>
      <c r="C67" s="27"/>
      <c r="D67" s="27"/>
      <c r="E67" s="27"/>
      <c r="F67" s="27"/>
      <c r="G67" s="27"/>
      <c r="H67" s="15"/>
      <c r="I67" s="27"/>
      <c r="J67" s="27"/>
      <c r="K67" s="27"/>
      <c r="L67" s="27"/>
      <c r="M67" s="27"/>
      <c r="N67" s="15" t="e">
        <f>SUM(#REF!)</f>
        <v>#REF!</v>
      </c>
    </row>
    <row r="68" spans="1:14" ht="12.75" customHeight="1">
      <c r="A68" s="25">
        <v>225</v>
      </c>
      <c r="B68" s="38" t="s">
        <v>36</v>
      </c>
      <c r="C68" s="27"/>
      <c r="D68" s="27"/>
      <c r="E68" s="27"/>
      <c r="F68" s="27"/>
      <c r="G68" s="27"/>
      <c r="H68" s="15"/>
      <c r="I68" s="27"/>
      <c r="J68" s="27"/>
      <c r="K68" s="27"/>
      <c r="L68" s="27"/>
      <c r="M68" s="27"/>
      <c r="N68" s="15" t="e">
        <f>SUM(#REF!)</f>
        <v>#REF!</v>
      </c>
    </row>
    <row r="69" spans="1:14" ht="12.75">
      <c r="A69" s="25">
        <v>225</v>
      </c>
      <c r="B69" s="26" t="s">
        <v>35</v>
      </c>
      <c r="C69" s="27"/>
      <c r="D69" s="27"/>
      <c r="E69" s="27"/>
      <c r="F69" s="27"/>
      <c r="G69" s="27"/>
      <c r="H69" s="15"/>
      <c r="I69" s="27"/>
      <c r="J69" s="27"/>
      <c r="K69" s="27"/>
      <c r="L69" s="27"/>
      <c r="M69" s="27"/>
      <c r="N69" s="15" t="e">
        <f>SUM(#REF!)</f>
        <v>#REF!</v>
      </c>
    </row>
    <row r="70" spans="1:14" ht="12.75">
      <c r="A70" s="25">
        <v>225</v>
      </c>
      <c r="B70" s="26" t="s">
        <v>228</v>
      </c>
      <c r="C70" s="27"/>
      <c r="D70" s="27"/>
      <c r="E70" s="27"/>
      <c r="F70" s="27"/>
      <c r="G70" s="27"/>
      <c r="H70" s="15"/>
      <c r="I70" s="27"/>
      <c r="J70" s="27"/>
      <c r="K70" s="27"/>
      <c r="L70" s="27"/>
      <c r="M70" s="27"/>
      <c r="N70" s="15" t="e">
        <f>SUM(#REF!)</f>
        <v>#REF!</v>
      </c>
    </row>
    <row r="71" spans="1:14" ht="38.25">
      <c r="A71" s="25">
        <v>225</v>
      </c>
      <c r="B71" s="38" t="s">
        <v>178</v>
      </c>
      <c r="C71" s="27"/>
      <c r="D71" s="27"/>
      <c r="E71" s="27"/>
      <c r="F71" s="27"/>
      <c r="G71" s="27"/>
      <c r="H71" s="15"/>
      <c r="I71" s="27"/>
      <c r="J71" s="27">
        <v>14000</v>
      </c>
      <c r="K71" s="27"/>
      <c r="L71" s="27"/>
      <c r="M71" s="27"/>
      <c r="N71" s="15" t="e">
        <f>SUM(#REF!)</f>
        <v>#REF!</v>
      </c>
    </row>
    <row r="72" spans="1:14" ht="12.75">
      <c r="A72" s="25">
        <v>225</v>
      </c>
      <c r="B72" s="24" t="s">
        <v>37</v>
      </c>
      <c r="C72" s="27"/>
      <c r="D72" s="27"/>
      <c r="E72" s="27"/>
      <c r="F72" s="27"/>
      <c r="G72" s="27"/>
      <c r="H72" s="15"/>
      <c r="I72" s="27"/>
      <c r="J72" s="27"/>
      <c r="K72" s="27"/>
      <c r="L72" s="27"/>
      <c r="M72" s="27"/>
      <c r="N72" s="15" t="e">
        <f>SUM(#REF!)</f>
        <v>#REF!</v>
      </c>
    </row>
    <row r="73" spans="1:14" ht="12.75">
      <c r="A73" s="25">
        <v>225</v>
      </c>
      <c r="B73" s="26" t="s">
        <v>153</v>
      </c>
      <c r="C73" s="27"/>
      <c r="D73" s="27"/>
      <c r="E73" s="27"/>
      <c r="F73" s="27"/>
      <c r="G73" s="27"/>
      <c r="H73" s="15"/>
      <c r="I73" s="27"/>
      <c r="J73" s="27">
        <f>8000+65000</f>
        <v>73000</v>
      </c>
      <c r="K73" s="27"/>
      <c r="L73" s="27"/>
      <c r="M73" s="27"/>
      <c r="N73" s="15" t="e">
        <f>SUM(#REF!)</f>
        <v>#REF!</v>
      </c>
    </row>
    <row r="74" spans="1:14" ht="25.5">
      <c r="A74" s="25">
        <v>225</v>
      </c>
      <c r="B74" s="38" t="s">
        <v>38</v>
      </c>
      <c r="C74" s="27"/>
      <c r="D74" s="27"/>
      <c r="E74" s="27"/>
      <c r="F74" s="27"/>
      <c r="G74" s="27"/>
      <c r="H74" s="15"/>
      <c r="I74" s="27"/>
      <c r="J74" s="27"/>
      <c r="K74" s="27"/>
      <c r="L74" s="27"/>
      <c r="M74" s="27"/>
      <c r="N74" s="15" t="e">
        <f>SUM(#REF!)</f>
        <v>#REF!</v>
      </c>
    </row>
    <row r="75" spans="1:14" ht="25.5">
      <c r="A75" s="25">
        <v>225</v>
      </c>
      <c r="B75" s="38" t="s">
        <v>39</v>
      </c>
      <c r="C75" s="27"/>
      <c r="D75" s="27"/>
      <c r="E75" s="27"/>
      <c r="F75" s="27"/>
      <c r="G75" s="27"/>
      <c r="H75" s="15"/>
      <c r="I75" s="27"/>
      <c r="J75" s="27"/>
      <c r="K75" s="27"/>
      <c r="L75" s="27"/>
      <c r="M75" s="27"/>
      <c r="N75" s="15" t="e">
        <f>SUM(#REF!)</f>
        <v>#REF!</v>
      </c>
    </row>
    <row r="76" spans="1:14" ht="39" customHeight="1">
      <c r="A76" s="25">
        <v>225</v>
      </c>
      <c r="B76" s="37" t="s">
        <v>185</v>
      </c>
      <c r="C76" s="27"/>
      <c r="D76" s="27"/>
      <c r="E76" s="27"/>
      <c r="F76" s="27"/>
      <c r="G76" s="27"/>
      <c r="H76" s="15"/>
      <c r="I76" s="27"/>
      <c r="J76" s="27"/>
      <c r="K76" s="27"/>
      <c r="L76" s="27"/>
      <c r="M76" s="27"/>
      <c r="N76" s="15" t="e">
        <f>SUM(#REF!)</f>
        <v>#REF!</v>
      </c>
    </row>
    <row r="77" spans="1:14" ht="12.75">
      <c r="A77" s="25">
        <v>225</v>
      </c>
      <c r="B77" s="24" t="s">
        <v>40</v>
      </c>
      <c r="C77" s="27"/>
      <c r="D77" s="27"/>
      <c r="E77" s="27"/>
      <c r="F77" s="27"/>
      <c r="G77" s="27"/>
      <c r="H77" s="15"/>
      <c r="I77" s="27"/>
      <c r="J77" s="27">
        <v>2000</v>
      </c>
      <c r="K77" s="27"/>
      <c r="L77" s="27"/>
      <c r="M77" s="27"/>
      <c r="N77" s="15" t="e">
        <f>SUM(#REF!)</f>
        <v>#REF!</v>
      </c>
    </row>
    <row r="78" spans="1:14" ht="12.75">
      <c r="A78" s="25">
        <v>225</v>
      </c>
      <c r="B78" s="26" t="s">
        <v>41</v>
      </c>
      <c r="C78" s="27"/>
      <c r="D78" s="27"/>
      <c r="E78" s="27"/>
      <c r="F78" s="27"/>
      <c r="G78" s="27"/>
      <c r="H78" s="15"/>
      <c r="I78" s="27"/>
      <c r="J78" s="27">
        <v>2000</v>
      </c>
      <c r="K78" s="27"/>
      <c r="L78" s="27"/>
      <c r="M78" s="27"/>
      <c r="N78" s="15" t="e">
        <f>SUM(#REF!)</f>
        <v>#REF!</v>
      </c>
    </row>
    <row r="79" spans="1:14" ht="12.75">
      <c r="A79" s="25">
        <v>225</v>
      </c>
      <c r="B79" s="26" t="s">
        <v>173</v>
      </c>
      <c r="C79" s="27"/>
      <c r="D79" s="27"/>
      <c r="E79" s="27"/>
      <c r="F79" s="27"/>
      <c r="G79" s="27"/>
      <c r="H79" s="15"/>
      <c r="I79" s="27"/>
      <c r="J79" s="27"/>
      <c r="K79" s="27"/>
      <c r="L79" s="27"/>
      <c r="M79" s="27"/>
      <c r="N79" s="15" t="e">
        <f>SUM(#REF!)</f>
        <v>#REF!</v>
      </c>
    </row>
    <row r="80" spans="1:14" ht="12.75">
      <c r="A80" s="25">
        <v>225</v>
      </c>
      <c r="B80" s="26" t="s">
        <v>233</v>
      </c>
      <c r="C80" s="27"/>
      <c r="D80" s="27"/>
      <c r="E80" s="27"/>
      <c r="F80" s="27"/>
      <c r="G80" s="27"/>
      <c r="H80" s="15"/>
      <c r="I80" s="27"/>
      <c r="J80" s="27"/>
      <c r="K80" s="27"/>
      <c r="L80" s="27"/>
      <c r="M80" s="27"/>
      <c r="N80" s="15"/>
    </row>
    <row r="81" spans="1:14" ht="25.5">
      <c r="A81" s="25">
        <v>225</v>
      </c>
      <c r="B81" s="38" t="s">
        <v>42</v>
      </c>
      <c r="C81" s="27"/>
      <c r="D81" s="27"/>
      <c r="E81" s="27"/>
      <c r="F81" s="27"/>
      <c r="G81" s="27"/>
      <c r="H81" s="15"/>
      <c r="I81" s="27"/>
      <c r="J81" s="27"/>
      <c r="K81" s="27"/>
      <c r="L81" s="27"/>
      <c r="M81" s="27"/>
      <c r="N81" s="15" t="e">
        <f>SUM(#REF!)</f>
        <v>#REF!</v>
      </c>
    </row>
    <row r="82" spans="1:14" ht="51">
      <c r="A82" s="25">
        <v>225</v>
      </c>
      <c r="B82" s="38" t="s">
        <v>161</v>
      </c>
      <c r="C82" s="27"/>
      <c r="D82" s="27"/>
      <c r="E82" s="27"/>
      <c r="F82" s="27"/>
      <c r="G82" s="27"/>
      <c r="H82" s="15"/>
      <c r="I82" s="27"/>
      <c r="J82" s="27"/>
      <c r="K82" s="27"/>
      <c r="L82" s="27"/>
      <c r="M82" s="27"/>
      <c r="N82" s="15" t="e">
        <f>SUM(#REF!)</f>
        <v>#REF!</v>
      </c>
    </row>
    <row r="83" spans="1:14" ht="38.25">
      <c r="A83" s="25">
        <v>225</v>
      </c>
      <c r="B83" s="38" t="s">
        <v>43</v>
      </c>
      <c r="C83" s="27"/>
      <c r="D83" s="27"/>
      <c r="E83" s="27"/>
      <c r="F83" s="27"/>
      <c r="G83" s="27"/>
      <c r="H83" s="15"/>
      <c r="I83" s="27"/>
      <c r="J83" s="27"/>
      <c r="K83" s="27"/>
      <c r="L83" s="27"/>
      <c r="M83" s="27"/>
      <c r="N83" s="15" t="e">
        <f>SUM(#REF!)</f>
        <v>#REF!</v>
      </c>
    </row>
    <row r="84" spans="1:14" ht="12.75">
      <c r="A84" s="25">
        <v>225</v>
      </c>
      <c r="B84" s="26" t="s">
        <v>44</v>
      </c>
      <c r="C84" s="27"/>
      <c r="D84" s="27"/>
      <c r="E84" s="27"/>
      <c r="F84" s="27"/>
      <c r="G84" s="27"/>
      <c r="H84" s="15"/>
      <c r="I84" s="27"/>
      <c r="J84" s="27">
        <v>2000</v>
      </c>
      <c r="K84" s="27"/>
      <c r="L84" s="27"/>
      <c r="M84" s="27"/>
      <c r="N84" s="15" t="e">
        <f>SUM(#REF!)</f>
        <v>#REF!</v>
      </c>
    </row>
    <row r="85" spans="1:14" ht="38.25">
      <c r="A85" s="25">
        <v>225</v>
      </c>
      <c r="B85" s="37" t="s">
        <v>152</v>
      </c>
      <c r="C85" s="27"/>
      <c r="D85" s="27"/>
      <c r="E85" s="27"/>
      <c r="F85" s="27"/>
      <c r="G85" s="27"/>
      <c r="H85" s="15"/>
      <c r="I85" s="27"/>
      <c r="J85" s="27"/>
      <c r="K85" s="27"/>
      <c r="L85" s="27"/>
      <c r="M85" s="27"/>
      <c r="N85" s="15" t="e">
        <f>SUM(#REF!)</f>
        <v>#REF!</v>
      </c>
    </row>
    <row r="86" spans="1:14" ht="12.75">
      <c r="A86" s="25">
        <v>225</v>
      </c>
      <c r="B86" s="24" t="s">
        <v>46</v>
      </c>
      <c r="C86" s="27"/>
      <c r="D86" s="27"/>
      <c r="E86" s="27"/>
      <c r="F86" s="27"/>
      <c r="G86" s="27"/>
      <c r="H86" s="15"/>
      <c r="I86" s="27"/>
      <c r="J86" s="27"/>
      <c r="K86" s="27"/>
      <c r="L86" s="27"/>
      <c r="M86" s="27"/>
      <c r="N86" s="15" t="e">
        <f>SUM(#REF!)</f>
        <v>#REF!</v>
      </c>
    </row>
    <row r="87" spans="1:14" ht="12.75">
      <c r="A87" s="25">
        <v>225</v>
      </c>
      <c r="B87" s="24" t="s">
        <v>111</v>
      </c>
      <c r="C87" s="27"/>
      <c r="D87" s="27"/>
      <c r="E87" s="27"/>
      <c r="F87" s="27"/>
      <c r="G87" s="27"/>
      <c r="H87" s="15"/>
      <c r="I87" s="27"/>
      <c r="J87" s="27"/>
      <c r="K87" s="27"/>
      <c r="L87" s="27"/>
      <c r="M87" s="27"/>
      <c r="N87" s="15" t="e">
        <f>SUM(#REF!)</f>
        <v>#REF!</v>
      </c>
    </row>
    <row r="88" spans="1:14" ht="12.75">
      <c r="A88" s="25">
        <v>225</v>
      </c>
      <c r="B88" s="66" t="s">
        <v>136</v>
      </c>
      <c r="C88" s="27"/>
      <c r="D88" s="27"/>
      <c r="E88" s="27"/>
      <c r="F88" s="27"/>
      <c r="G88" s="27"/>
      <c r="H88" s="15"/>
      <c r="I88" s="27"/>
      <c r="J88" s="27"/>
      <c r="K88" s="27"/>
      <c r="L88" s="27"/>
      <c r="M88" s="27"/>
      <c r="N88" s="15" t="e">
        <f>SUM(#REF!)</f>
        <v>#REF!</v>
      </c>
    </row>
    <row r="89" spans="1:14" ht="38.25">
      <c r="A89" s="25">
        <v>225</v>
      </c>
      <c r="B89" s="37" t="s">
        <v>124</v>
      </c>
      <c r="C89" s="27"/>
      <c r="D89" s="27"/>
      <c r="E89" s="27"/>
      <c r="F89" s="27"/>
      <c r="G89" s="27"/>
      <c r="H89" s="15"/>
      <c r="I89" s="27"/>
      <c r="J89" s="27">
        <v>33600</v>
      </c>
      <c r="K89" s="27"/>
      <c r="L89" s="27"/>
      <c r="M89" s="27"/>
      <c r="N89" s="15" t="e">
        <f>SUM(#REF!)</f>
        <v>#REF!</v>
      </c>
    </row>
    <row r="90" spans="1:14" ht="12.75">
      <c r="A90" s="25">
        <v>225</v>
      </c>
      <c r="B90" s="26" t="s">
        <v>221</v>
      </c>
      <c r="C90" s="27"/>
      <c r="D90" s="27"/>
      <c r="E90" s="27"/>
      <c r="F90" s="27"/>
      <c r="G90" s="27"/>
      <c r="H90" s="15"/>
      <c r="I90" s="27"/>
      <c r="J90" s="27"/>
      <c r="K90" s="27"/>
      <c r="L90" s="27"/>
      <c r="M90" s="27"/>
      <c r="N90" s="15" t="e">
        <f>SUM(#REF!)</f>
        <v>#REF!</v>
      </c>
    </row>
    <row r="91" spans="1:14" ht="13.5" customHeight="1">
      <c r="A91" s="105">
        <v>225</v>
      </c>
      <c r="B91" s="37" t="s">
        <v>113</v>
      </c>
      <c r="C91" s="27"/>
      <c r="D91" s="27"/>
      <c r="E91" s="27"/>
      <c r="F91" s="27"/>
      <c r="G91" s="27"/>
      <c r="H91" s="15"/>
      <c r="I91" s="27"/>
      <c r="J91" s="27"/>
      <c r="K91" s="27"/>
      <c r="L91" s="27"/>
      <c r="M91" s="27"/>
      <c r="N91" s="15" t="e">
        <f>SUM(#REF!)</f>
        <v>#REF!</v>
      </c>
    </row>
    <row r="92" spans="1:14" s="58" customFormat="1" ht="18" customHeight="1">
      <c r="A92" s="101">
        <v>225</v>
      </c>
      <c r="B92" s="64" t="s">
        <v>179</v>
      </c>
      <c r="C92" s="27"/>
      <c r="D92" s="27"/>
      <c r="E92" s="27"/>
      <c r="F92" s="27"/>
      <c r="G92" s="27"/>
      <c r="H92" s="15"/>
      <c r="I92" s="27"/>
      <c r="J92" s="27"/>
      <c r="K92" s="27"/>
      <c r="L92" s="27"/>
      <c r="M92" s="27"/>
      <c r="N92" s="15" t="e">
        <f>SUM(#REF!)</f>
        <v>#REF!</v>
      </c>
    </row>
    <row r="93" spans="1:14" s="58" customFormat="1" ht="18" customHeight="1">
      <c r="A93" s="101"/>
      <c r="B93" s="64"/>
      <c r="C93" s="27"/>
      <c r="D93" s="27"/>
      <c r="E93" s="27"/>
      <c r="F93" s="27"/>
      <c r="G93" s="27"/>
      <c r="H93" s="15"/>
      <c r="I93" s="27"/>
      <c r="J93" s="27"/>
      <c r="K93" s="27"/>
      <c r="L93" s="27"/>
      <c r="M93" s="27"/>
      <c r="N93" s="15" t="e">
        <f>SUM(#REF!)</f>
        <v>#REF!</v>
      </c>
    </row>
    <row r="94" spans="1:14" ht="12" customHeight="1">
      <c r="A94" s="23">
        <v>226</v>
      </c>
      <c r="B94" s="24" t="s">
        <v>47</v>
      </c>
      <c r="C94" s="12"/>
      <c r="D94" s="12"/>
      <c r="E94" s="12"/>
      <c r="F94" s="12"/>
      <c r="G94" s="12"/>
      <c r="H94" s="12"/>
      <c r="I94" s="12"/>
      <c r="J94" s="12">
        <f>SUM(J95:J146)</f>
        <v>9800</v>
      </c>
      <c r="K94" s="12"/>
      <c r="L94" s="12"/>
      <c r="M94" s="12"/>
      <c r="N94" s="12" t="e">
        <f>SUM(N95:N146)</f>
        <v>#REF!</v>
      </c>
    </row>
    <row r="95" spans="1:14" ht="12.75">
      <c r="A95" s="25">
        <v>226</v>
      </c>
      <c r="B95" s="26" t="s">
        <v>48</v>
      </c>
      <c r="C95" s="27"/>
      <c r="D95" s="27"/>
      <c r="E95" s="27"/>
      <c r="F95" s="27"/>
      <c r="G95" s="27"/>
      <c r="H95" s="15"/>
      <c r="I95" s="27"/>
      <c r="J95" s="27"/>
      <c r="K95" s="27"/>
      <c r="L95" s="27"/>
      <c r="M95" s="27"/>
      <c r="N95" s="15" t="e">
        <f>SUM(#REF!)</f>
        <v>#REF!</v>
      </c>
    </row>
    <row r="96" spans="1:14" ht="12.75">
      <c r="A96" s="25">
        <v>226</v>
      </c>
      <c r="B96" s="26" t="s">
        <v>106</v>
      </c>
      <c r="C96" s="27"/>
      <c r="D96" s="27"/>
      <c r="E96" s="27"/>
      <c r="F96" s="27"/>
      <c r="G96" s="27"/>
      <c r="H96" s="15"/>
      <c r="I96" s="27"/>
      <c r="J96" s="27"/>
      <c r="K96" s="27"/>
      <c r="L96" s="27"/>
      <c r="M96" s="27"/>
      <c r="N96" s="15" t="e">
        <f>SUM(#REF!)</f>
        <v>#REF!</v>
      </c>
    </row>
    <row r="97" spans="1:14" ht="12.75">
      <c r="A97" s="25">
        <v>226</v>
      </c>
      <c r="B97" s="24" t="s">
        <v>49</v>
      </c>
      <c r="C97" s="27"/>
      <c r="D97" s="27"/>
      <c r="E97" s="27"/>
      <c r="F97" s="27"/>
      <c r="G97" s="27"/>
      <c r="H97" s="15"/>
      <c r="I97" s="27"/>
      <c r="J97" s="27"/>
      <c r="K97" s="27"/>
      <c r="L97" s="27"/>
      <c r="M97" s="27"/>
      <c r="N97" s="15" t="e">
        <f>SUM(#REF!)</f>
        <v>#REF!</v>
      </c>
    </row>
    <row r="98" spans="1:14" ht="12.75">
      <c r="A98" s="25">
        <v>226</v>
      </c>
      <c r="B98" s="26" t="s">
        <v>50</v>
      </c>
      <c r="C98" s="27"/>
      <c r="D98" s="27"/>
      <c r="E98" s="27"/>
      <c r="F98" s="27"/>
      <c r="G98" s="27"/>
      <c r="H98" s="15"/>
      <c r="I98" s="27"/>
      <c r="J98" s="27"/>
      <c r="K98" s="27"/>
      <c r="L98" s="27"/>
      <c r="M98" s="27"/>
      <c r="N98" s="15" t="e">
        <f>SUM(#REF!)</f>
        <v>#REF!</v>
      </c>
    </row>
    <row r="99" spans="1:14" ht="12.75">
      <c r="A99" s="25">
        <v>226</v>
      </c>
      <c r="B99" s="26" t="s">
        <v>51</v>
      </c>
      <c r="C99" s="27"/>
      <c r="D99" s="27"/>
      <c r="E99" s="27"/>
      <c r="F99" s="27"/>
      <c r="G99" s="27"/>
      <c r="H99" s="15"/>
      <c r="I99" s="27"/>
      <c r="J99" s="27"/>
      <c r="K99" s="27"/>
      <c r="L99" s="27"/>
      <c r="M99" s="27"/>
      <c r="N99" s="15" t="e">
        <f>SUM(#REF!)</f>
        <v>#REF!</v>
      </c>
    </row>
    <row r="100" spans="1:14" ht="24.75" customHeight="1">
      <c r="A100" s="25">
        <v>226</v>
      </c>
      <c r="B100" s="38" t="s">
        <v>174</v>
      </c>
      <c r="C100" s="27"/>
      <c r="D100" s="27"/>
      <c r="E100" s="27"/>
      <c r="F100" s="27"/>
      <c r="G100" s="27"/>
      <c r="H100" s="15"/>
      <c r="I100" s="27"/>
      <c r="J100" s="27"/>
      <c r="K100" s="27"/>
      <c r="L100" s="27"/>
      <c r="M100" s="27"/>
      <c r="N100" s="15" t="e">
        <f>SUM(#REF!)</f>
        <v>#REF!</v>
      </c>
    </row>
    <row r="101" spans="1:14" ht="29.25" customHeight="1">
      <c r="A101" s="25">
        <v>226</v>
      </c>
      <c r="B101" s="38" t="s">
        <v>74</v>
      </c>
      <c r="C101" s="27"/>
      <c r="D101" s="27"/>
      <c r="E101" s="27"/>
      <c r="F101" s="27"/>
      <c r="G101" s="27"/>
      <c r="H101" s="15"/>
      <c r="I101" s="27"/>
      <c r="J101" s="27"/>
      <c r="K101" s="27"/>
      <c r="L101" s="27"/>
      <c r="M101" s="27"/>
      <c r="N101" s="15" t="e">
        <f>SUM(#REF!)</f>
        <v>#REF!</v>
      </c>
    </row>
    <row r="102" spans="1:14" ht="12.75">
      <c r="A102" s="25">
        <v>226</v>
      </c>
      <c r="B102" s="24" t="s">
        <v>52</v>
      </c>
      <c r="C102" s="27"/>
      <c r="D102" s="27"/>
      <c r="E102" s="27"/>
      <c r="F102" s="27"/>
      <c r="G102" s="27"/>
      <c r="H102" s="15"/>
      <c r="I102" s="27"/>
      <c r="J102" s="27"/>
      <c r="K102" s="27"/>
      <c r="L102" s="27"/>
      <c r="M102" s="27"/>
      <c r="N102" s="15" t="e">
        <f>SUM(#REF!)</f>
        <v>#REF!</v>
      </c>
    </row>
    <row r="103" spans="1:14" ht="25.5" customHeight="1">
      <c r="A103" s="25">
        <v>226</v>
      </c>
      <c r="B103" s="37" t="s">
        <v>203</v>
      </c>
      <c r="C103" s="27"/>
      <c r="D103" s="27"/>
      <c r="E103" s="27"/>
      <c r="F103" s="27"/>
      <c r="G103" s="27"/>
      <c r="H103" s="15"/>
      <c r="I103" s="27"/>
      <c r="J103" s="27"/>
      <c r="K103" s="27"/>
      <c r="L103" s="27"/>
      <c r="M103" s="27"/>
      <c r="N103" s="15" t="e">
        <f>SUM(#REF!)</f>
        <v>#REF!</v>
      </c>
    </row>
    <row r="104" spans="1:14" ht="22.5">
      <c r="A104" s="25">
        <v>226</v>
      </c>
      <c r="B104" s="33" t="s">
        <v>53</v>
      </c>
      <c r="C104" s="27"/>
      <c r="D104" s="27"/>
      <c r="E104" s="27"/>
      <c r="F104" s="27"/>
      <c r="G104" s="27"/>
      <c r="H104" s="15"/>
      <c r="I104" s="27"/>
      <c r="J104" s="27">
        <v>2500</v>
      </c>
      <c r="K104" s="27"/>
      <c r="L104" s="27"/>
      <c r="M104" s="27"/>
      <c r="N104" s="15" t="e">
        <f>SUM(#REF!)</f>
        <v>#REF!</v>
      </c>
    </row>
    <row r="105" spans="1:14" ht="22.5">
      <c r="A105" s="25">
        <v>226</v>
      </c>
      <c r="B105" s="33" t="s">
        <v>144</v>
      </c>
      <c r="C105" s="27"/>
      <c r="D105" s="27"/>
      <c r="E105" s="27"/>
      <c r="F105" s="27"/>
      <c r="G105" s="27"/>
      <c r="H105" s="15"/>
      <c r="I105" s="27"/>
      <c r="J105" s="27"/>
      <c r="K105" s="27"/>
      <c r="L105" s="27"/>
      <c r="M105" s="27"/>
      <c r="N105" s="15" t="e">
        <f>SUM(#REF!)</f>
        <v>#REF!</v>
      </c>
    </row>
    <row r="106" spans="1:14" ht="22.5">
      <c r="A106" s="25">
        <v>226</v>
      </c>
      <c r="B106" s="33" t="s">
        <v>108</v>
      </c>
      <c r="C106" s="27"/>
      <c r="D106" s="27"/>
      <c r="E106" s="27"/>
      <c r="F106" s="27"/>
      <c r="G106" s="27"/>
      <c r="H106" s="15"/>
      <c r="I106" s="27"/>
      <c r="J106" s="27"/>
      <c r="K106" s="27"/>
      <c r="L106" s="27"/>
      <c r="M106" s="27"/>
      <c r="N106" s="15" t="e">
        <f>SUM(#REF!)</f>
        <v>#REF!</v>
      </c>
    </row>
    <row r="107" spans="1:14" ht="12.75">
      <c r="A107" s="25">
        <v>226</v>
      </c>
      <c r="B107" s="33" t="s">
        <v>122</v>
      </c>
      <c r="C107" s="27"/>
      <c r="D107" s="27"/>
      <c r="E107" s="27"/>
      <c r="F107" s="27"/>
      <c r="G107" s="27"/>
      <c r="H107" s="15"/>
      <c r="I107" s="27"/>
      <c r="J107" s="27"/>
      <c r="K107" s="27"/>
      <c r="L107" s="27"/>
      <c r="M107" s="27"/>
      <c r="N107" s="15" t="e">
        <f>SUM(#REF!)</f>
        <v>#REF!</v>
      </c>
    </row>
    <row r="108" spans="1:14" ht="12.75" customHeight="1">
      <c r="A108" s="25">
        <v>226</v>
      </c>
      <c r="B108" s="38" t="s">
        <v>189</v>
      </c>
      <c r="C108" s="27"/>
      <c r="D108" s="27"/>
      <c r="E108" s="27"/>
      <c r="F108" s="27"/>
      <c r="G108" s="27"/>
      <c r="H108" s="15"/>
      <c r="I108" s="27"/>
      <c r="J108" s="27"/>
      <c r="K108" s="27"/>
      <c r="L108" s="27"/>
      <c r="M108" s="27"/>
      <c r="N108" s="15" t="e">
        <f>SUM(#REF!)</f>
        <v>#REF!</v>
      </c>
    </row>
    <row r="109" spans="1:14" ht="30" customHeight="1">
      <c r="A109" s="25">
        <v>226</v>
      </c>
      <c r="B109" s="37" t="s">
        <v>165</v>
      </c>
      <c r="C109" s="27"/>
      <c r="D109" s="27"/>
      <c r="E109" s="27"/>
      <c r="F109" s="27"/>
      <c r="G109" s="27"/>
      <c r="H109" s="15"/>
      <c r="I109" s="27"/>
      <c r="J109" s="27"/>
      <c r="K109" s="27"/>
      <c r="L109" s="27"/>
      <c r="M109" s="27"/>
      <c r="N109" s="15" t="e">
        <f>SUM(#REF!)</f>
        <v>#REF!</v>
      </c>
    </row>
    <row r="110" spans="1:14" ht="12.75">
      <c r="A110" s="25">
        <v>226</v>
      </c>
      <c r="B110" s="26" t="s">
        <v>187</v>
      </c>
      <c r="C110" s="27"/>
      <c r="D110" s="27"/>
      <c r="E110" s="27"/>
      <c r="F110" s="27"/>
      <c r="G110" s="27"/>
      <c r="H110" s="15"/>
      <c r="I110" s="27"/>
      <c r="J110" s="27"/>
      <c r="K110" s="27"/>
      <c r="L110" s="27"/>
      <c r="M110" s="27"/>
      <c r="N110" s="15" t="e">
        <f>SUM(#REF!)</f>
        <v>#REF!</v>
      </c>
    </row>
    <row r="111" spans="1:14" ht="12.75">
      <c r="A111" s="25">
        <v>226</v>
      </c>
      <c r="B111" s="26" t="s">
        <v>54</v>
      </c>
      <c r="C111" s="27"/>
      <c r="D111" s="27"/>
      <c r="E111" s="27"/>
      <c r="F111" s="27"/>
      <c r="G111" s="27"/>
      <c r="H111" s="15"/>
      <c r="I111" s="27"/>
      <c r="J111" s="27"/>
      <c r="K111" s="27"/>
      <c r="L111" s="27"/>
      <c r="M111" s="27"/>
      <c r="N111" s="15" t="e">
        <f>SUM(#REF!)</f>
        <v>#REF!</v>
      </c>
    </row>
    <row r="112" spans="1:14" ht="12.75">
      <c r="A112" s="25">
        <v>226</v>
      </c>
      <c r="B112" s="26" t="s">
        <v>55</v>
      </c>
      <c r="C112" s="27"/>
      <c r="D112" s="27"/>
      <c r="E112" s="27"/>
      <c r="F112" s="27"/>
      <c r="G112" s="27"/>
      <c r="H112" s="15"/>
      <c r="I112" s="27"/>
      <c r="J112" s="27"/>
      <c r="K112" s="27"/>
      <c r="L112" s="27"/>
      <c r="M112" s="27"/>
      <c r="N112" s="15" t="e">
        <f>SUM(#REF!)</f>
        <v>#REF!</v>
      </c>
    </row>
    <row r="113" spans="1:14" ht="12.75">
      <c r="A113" s="25">
        <v>226</v>
      </c>
      <c r="B113" s="26" t="s">
        <v>180</v>
      </c>
      <c r="C113" s="27"/>
      <c r="D113" s="27"/>
      <c r="E113" s="27"/>
      <c r="F113" s="27"/>
      <c r="G113" s="27"/>
      <c r="H113" s="15"/>
      <c r="I113" s="27"/>
      <c r="J113" s="27"/>
      <c r="K113" s="27"/>
      <c r="L113" s="27"/>
      <c r="M113" s="27"/>
      <c r="N113" s="15" t="e">
        <f>SUM(#REF!)</f>
        <v>#REF!</v>
      </c>
    </row>
    <row r="114" spans="1:14" ht="12.75">
      <c r="A114" s="25">
        <v>226</v>
      </c>
      <c r="B114" s="26" t="s">
        <v>138</v>
      </c>
      <c r="C114" s="27"/>
      <c r="D114" s="27"/>
      <c r="E114" s="27"/>
      <c r="F114" s="27"/>
      <c r="G114" s="27"/>
      <c r="H114" s="15"/>
      <c r="I114" s="27"/>
      <c r="J114" s="27"/>
      <c r="K114" s="27"/>
      <c r="L114" s="27"/>
      <c r="M114" s="27"/>
      <c r="N114" s="15" t="e">
        <f>SUM(#REF!)</f>
        <v>#REF!</v>
      </c>
    </row>
    <row r="115" spans="1:14" ht="25.5">
      <c r="A115" s="25">
        <v>226</v>
      </c>
      <c r="B115" s="38" t="s">
        <v>162</v>
      </c>
      <c r="C115" s="27"/>
      <c r="D115" s="27"/>
      <c r="E115" s="27"/>
      <c r="F115" s="27"/>
      <c r="G115" s="27"/>
      <c r="H115" s="15"/>
      <c r="I115" s="27"/>
      <c r="J115" s="27"/>
      <c r="K115" s="27"/>
      <c r="L115" s="27"/>
      <c r="M115" s="27"/>
      <c r="N115" s="15" t="e">
        <f>SUM(#REF!)</f>
        <v>#REF!</v>
      </c>
    </row>
    <row r="116" spans="1:14" ht="32.25" customHeight="1">
      <c r="A116" s="25">
        <v>226</v>
      </c>
      <c r="B116" s="37" t="s">
        <v>163</v>
      </c>
      <c r="C116" s="27"/>
      <c r="D116" s="27"/>
      <c r="E116" s="27"/>
      <c r="F116" s="27"/>
      <c r="G116" s="27"/>
      <c r="H116" s="15"/>
      <c r="I116" s="27"/>
      <c r="J116" s="27"/>
      <c r="K116" s="27"/>
      <c r="L116" s="27"/>
      <c r="M116" s="27"/>
      <c r="N116" s="15" t="e">
        <f>SUM(#REF!)</f>
        <v>#REF!</v>
      </c>
    </row>
    <row r="117" spans="1:14" ht="25.5">
      <c r="A117" s="25">
        <v>226</v>
      </c>
      <c r="B117" s="38" t="s">
        <v>188</v>
      </c>
      <c r="C117" s="27"/>
      <c r="D117" s="27"/>
      <c r="E117" s="27"/>
      <c r="F117" s="27"/>
      <c r="G117" s="27"/>
      <c r="H117" s="15"/>
      <c r="I117" s="27"/>
      <c r="J117" s="27"/>
      <c r="K117" s="27"/>
      <c r="L117" s="27"/>
      <c r="M117" s="27"/>
      <c r="N117" s="15" t="e">
        <f>SUM(#REF!)</f>
        <v>#REF!</v>
      </c>
    </row>
    <row r="118" spans="1:14" ht="51">
      <c r="A118" s="25">
        <v>226</v>
      </c>
      <c r="B118" s="37" t="s">
        <v>191</v>
      </c>
      <c r="C118" s="27"/>
      <c r="D118" s="27"/>
      <c r="E118" s="27"/>
      <c r="F118" s="27"/>
      <c r="G118" s="27"/>
      <c r="H118" s="15"/>
      <c r="I118" s="27"/>
      <c r="J118" s="27"/>
      <c r="K118" s="27"/>
      <c r="L118" s="27"/>
      <c r="M118" s="27"/>
      <c r="N118" s="15" t="e">
        <f>SUM(#REF!)</f>
        <v>#REF!</v>
      </c>
    </row>
    <row r="119" spans="1:14" ht="12.75">
      <c r="A119" s="25">
        <v>226</v>
      </c>
      <c r="B119" s="24" t="s">
        <v>56</v>
      </c>
      <c r="C119" s="27"/>
      <c r="D119" s="27"/>
      <c r="E119" s="27"/>
      <c r="F119" s="27"/>
      <c r="G119" s="27"/>
      <c r="H119" s="15"/>
      <c r="I119" s="27"/>
      <c r="J119" s="27"/>
      <c r="K119" s="27"/>
      <c r="L119" s="27"/>
      <c r="M119" s="27"/>
      <c r="N119" s="15" t="e">
        <f>SUM(#REF!)</f>
        <v>#REF!</v>
      </c>
    </row>
    <row r="120" spans="1:14" ht="30" customHeight="1">
      <c r="A120" s="25">
        <v>226</v>
      </c>
      <c r="B120" s="98" t="s">
        <v>57</v>
      </c>
      <c r="C120" s="27"/>
      <c r="D120" s="27"/>
      <c r="E120" s="27"/>
      <c r="F120" s="27"/>
      <c r="G120" s="27"/>
      <c r="H120" s="15"/>
      <c r="I120" s="27"/>
      <c r="J120" s="27"/>
      <c r="K120" s="27"/>
      <c r="L120" s="27"/>
      <c r="M120" s="27"/>
      <c r="N120" s="15" t="e">
        <f>SUM(#REF!)</f>
        <v>#REF!</v>
      </c>
    </row>
    <row r="121" spans="1:14" ht="25.5">
      <c r="A121" s="25">
        <v>226</v>
      </c>
      <c r="B121" s="38" t="s">
        <v>58</v>
      </c>
      <c r="C121" s="27"/>
      <c r="D121" s="27"/>
      <c r="E121" s="27"/>
      <c r="F121" s="27"/>
      <c r="G121" s="27"/>
      <c r="H121" s="15"/>
      <c r="I121" s="27"/>
      <c r="J121" s="27"/>
      <c r="K121" s="27"/>
      <c r="L121" s="27"/>
      <c r="M121" s="27"/>
      <c r="N121" s="15" t="e">
        <f>SUM(#REF!)</f>
        <v>#REF!</v>
      </c>
    </row>
    <row r="122" spans="1:14" ht="12.75">
      <c r="A122" s="25">
        <v>226</v>
      </c>
      <c r="B122" s="24" t="s">
        <v>59</v>
      </c>
      <c r="C122" s="27"/>
      <c r="D122" s="27"/>
      <c r="E122" s="27"/>
      <c r="F122" s="27"/>
      <c r="G122" s="27"/>
      <c r="H122" s="15"/>
      <c r="I122" s="27"/>
      <c r="J122" s="27"/>
      <c r="K122" s="27"/>
      <c r="L122" s="27"/>
      <c r="M122" s="27"/>
      <c r="N122" s="15" t="e">
        <f>SUM(#REF!)</f>
        <v>#REF!</v>
      </c>
    </row>
    <row r="123" spans="1:14" ht="12.75">
      <c r="A123" s="25">
        <v>226</v>
      </c>
      <c r="B123" s="24" t="s">
        <v>195</v>
      </c>
      <c r="C123" s="27"/>
      <c r="D123" s="27"/>
      <c r="E123" s="27"/>
      <c r="F123" s="27"/>
      <c r="G123" s="27"/>
      <c r="H123" s="15"/>
      <c r="I123" s="27"/>
      <c r="J123" s="27">
        <v>3300</v>
      </c>
      <c r="K123" s="27"/>
      <c r="L123" s="27"/>
      <c r="M123" s="27"/>
      <c r="N123" s="15" t="e">
        <f>SUM(#REF!)</f>
        <v>#REF!</v>
      </c>
    </row>
    <row r="124" spans="1:14" ht="12.75">
      <c r="A124" s="25">
        <v>226</v>
      </c>
      <c r="B124" s="26" t="s">
        <v>115</v>
      </c>
      <c r="C124" s="27"/>
      <c r="D124" s="27"/>
      <c r="E124" s="27"/>
      <c r="F124" s="27"/>
      <c r="G124" s="27"/>
      <c r="H124" s="15"/>
      <c r="I124" s="27"/>
      <c r="J124" s="27"/>
      <c r="K124" s="27"/>
      <c r="L124" s="27"/>
      <c r="M124" s="27"/>
      <c r="N124" s="15" t="e">
        <f>SUM(#REF!)</f>
        <v>#REF!</v>
      </c>
    </row>
    <row r="125" spans="1:14" ht="12.75">
      <c r="A125" s="25">
        <v>226</v>
      </c>
      <c r="B125" s="24" t="s">
        <v>60</v>
      </c>
      <c r="C125" s="27"/>
      <c r="D125" s="27"/>
      <c r="E125" s="27"/>
      <c r="F125" s="27"/>
      <c r="G125" s="27"/>
      <c r="H125" s="15"/>
      <c r="I125" s="27"/>
      <c r="J125" s="27"/>
      <c r="K125" s="27"/>
      <c r="L125" s="27"/>
      <c r="M125" s="27"/>
      <c r="N125" s="15" t="e">
        <f>SUM(#REF!)</f>
        <v>#REF!</v>
      </c>
    </row>
    <row r="126" spans="1:14" ht="12.75">
      <c r="A126" s="25">
        <v>226</v>
      </c>
      <c r="B126" s="24" t="s">
        <v>222</v>
      </c>
      <c r="C126" s="27"/>
      <c r="D126" s="27"/>
      <c r="E126" s="27"/>
      <c r="F126" s="27"/>
      <c r="G126" s="27"/>
      <c r="H126" s="15"/>
      <c r="I126" s="27"/>
      <c r="J126" s="27"/>
      <c r="K126" s="27"/>
      <c r="L126" s="27"/>
      <c r="M126" s="27"/>
      <c r="N126" s="15" t="e">
        <f>SUM(#REF!)</f>
        <v>#REF!</v>
      </c>
    </row>
    <row r="127" spans="1:14" ht="12.75">
      <c r="A127" s="25">
        <v>226</v>
      </c>
      <c r="B127" s="26" t="s">
        <v>61</v>
      </c>
      <c r="C127" s="27"/>
      <c r="D127" s="27"/>
      <c r="E127" s="27"/>
      <c r="F127" s="27"/>
      <c r="G127" s="27"/>
      <c r="H127" s="15"/>
      <c r="I127" s="27"/>
      <c r="J127" s="27"/>
      <c r="K127" s="27"/>
      <c r="L127" s="27"/>
      <c r="M127" s="27"/>
      <c r="N127" s="15" t="e">
        <f>SUM(#REF!)</f>
        <v>#REF!</v>
      </c>
    </row>
    <row r="128" spans="1:14" ht="38.25">
      <c r="A128" s="25">
        <v>226</v>
      </c>
      <c r="B128" s="38" t="s">
        <v>123</v>
      </c>
      <c r="C128" s="27"/>
      <c r="D128" s="27"/>
      <c r="E128" s="27"/>
      <c r="F128" s="27"/>
      <c r="G128" s="27"/>
      <c r="H128" s="15"/>
      <c r="I128" s="27"/>
      <c r="J128" s="27"/>
      <c r="K128" s="27"/>
      <c r="L128" s="27"/>
      <c r="M128" s="27"/>
      <c r="N128" s="15" t="e">
        <f>SUM(#REF!)</f>
        <v>#REF!</v>
      </c>
    </row>
    <row r="129" spans="1:14" ht="12.75">
      <c r="A129" s="25">
        <v>226</v>
      </c>
      <c r="B129" s="26" t="s">
        <v>62</v>
      </c>
      <c r="C129" s="27"/>
      <c r="D129" s="27"/>
      <c r="E129" s="27"/>
      <c r="F129" s="27"/>
      <c r="G129" s="27"/>
      <c r="H129" s="15"/>
      <c r="I129" s="27"/>
      <c r="J129" s="27"/>
      <c r="K129" s="27"/>
      <c r="L129" s="27"/>
      <c r="M129" s="27"/>
      <c r="N129" s="15" t="e">
        <f>SUM(#REF!)</f>
        <v>#REF!</v>
      </c>
    </row>
    <row r="130" spans="1:14" ht="12.75">
      <c r="A130" s="25">
        <v>226</v>
      </c>
      <c r="B130" s="26" t="s">
        <v>63</v>
      </c>
      <c r="C130" s="27"/>
      <c r="D130" s="27"/>
      <c r="E130" s="27"/>
      <c r="F130" s="27"/>
      <c r="G130" s="27"/>
      <c r="H130" s="15"/>
      <c r="I130" s="27"/>
      <c r="J130" s="27"/>
      <c r="K130" s="27"/>
      <c r="L130" s="27"/>
      <c r="M130" s="27"/>
      <c r="N130" s="15" t="e">
        <f>SUM(#REF!)</f>
        <v>#REF!</v>
      </c>
    </row>
    <row r="131" spans="1:14" ht="12.75">
      <c r="A131" s="25">
        <v>226</v>
      </c>
      <c r="B131" s="26" t="s">
        <v>225</v>
      </c>
      <c r="C131" s="27"/>
      <c r="D131" s="27"/>
      <c r="E131" s="27"/>
      <c r="F131" s="27"/>
      <c r="G131" s="27"/>
      <c r="H131" s="15"/>
      <c r="I131" s="27"/>
      <c r="J131" s="27"/>
      <c r="K131" s="27"/>
      <c r="L131" s="27"/>
      <c r="M131" s="27"/>
      <c r="N131" s="15" t="e">
        <f>SUM(#REF!)</f>
        <v>#REF!</v>
      </c>
    </row>
    <row r="132" spans="1:14" ht="12.75">
      <c r="A132" s="25">
        <v>226</v>
      </c>
      <c r="B132" s="26" t="s">
        <v>154</v>
      </c>
      <c r="C132" s="27"/>
      <c r="D132" s="27"/>
      <c r="E132" s="27"/>
      <c r="F132" s="27"/>
      <c r="G132" s="27"/>
      <c r="H132" s="15"/>
      <c r="I132" s="27"/>
      <c r="J132" s="27"/>
      <c r="K132" s="27"/>
      <c r="L132" s="27"/>
      <c r="M132" s="27"/>
      <c r="N132" s="15" t="e">
        <f>SUM(#REF!)</f>
        <v>#REF!</v>
      </c>
    </row>
    <row r="133" spans="1:14" ht="12.75">
      <c r="A133" s="25">
        <v>226</v>
      </c>
      <c r="B133" s="26" t="s">
        <v>129</v>
      </c>
      <c r="C133" s="27"/>
      <c r="D133" s="27"/>
      <c r="E133" s="27"/>
      <c r="F133" s="27"/>
      <c r="G133" s="27"/>
      <c r="H133" s="15"/>
      <c r="I133" s="27"/>
      <c r="J133" s="27"/>
      <c r="K133" s="27"/>
      <c r="L133" s="27"/>
      <c r="M133" s="27"/>
      <c r="N133" s="15" t="e">
        <f>SUM(#REF!)</f>
        <v>#REF!</v>
      </c>
    </row>
    <row r="134" spans="1:14" ht="25.5">
      <c r="A134" s="25">
        <v>226</v>
      </c>
      <c r="B134" s="38" t="s">
        <v>184</v>
      </c>
      <c r="C134" s="27"/>
      <c r="D134" s="27"/>
      <c r="E134" s="27"/>
      <c r="F134" s="27"/>
      <c r="G134" s="27"/>
      <c r="H134" s="15"/>
      <c r="I134" s="27"/>
      <c r="J134" s="27"/>
      <c r="K134" s="27"/>
      <c r="L134" s="27"/>
      <c r="M134" s="27"/>
      <c r="N134" s="15" t="e">
        <f>SUM(#REF!)</f>
        <v>#REF!</v>
      </c>
    </row>
    <row r="135" spans="1:14" ht="12.75">
      <c r="A135" s="25">
        <v>226</v>
      </c>
      <c r="B135" s="26" t="s">
        <v>145</v>
      </c>
      <c r="C135" s="27"/>
      <c r="D135" s="27"/>
      <c r="E135" s="27"/>
      <c r="F135" s="27"/>
      <c r="G135" s="27"/>
      <c r="H135" s="15"/>
      <c r="I135" s="27"/>
      <c r="J135" s="27"/>
      <c r="K135" s="27"/>
      <c r="L135" s="27"/>
      <c r="M135" s="27"/>
      <c r="N135" s="15" t="e">
        <f>SUM(#REF!)</f>
        <v>#REF!</v>
      </c>
    </row>
    <row r="136" spans="1:14" ht="12.75">
      <c r="A136" s="25">
        <v>226</v>
      </c>
      <c r="B136" s="26" t="s">
        <v>155</v>
      </c>
      <c r="C136" s="27"/>
      <c r="D136" s="27"/>
      <c r="E136" s="27"/>
      <c r="F136" s="27"/>
      <c r="G136" s="27"/>
      <c r="H136" s="15"/>
      <c r="I136" s="27"/>
      <c r="J136" s="27"/>
      <c r="K136" s="27"/>
      <c r="L136" s="27"/>
      <c r="M136" s="27"/>
      <c r="N136" s="15" t="e">
        <f>SUM(#REF!)</f>
        <v>#REF!</v>
      </c>
    </row>
    <row r="137" spans="1:14" ht="12.75">
      <c r="A137" s="25">
        <v>226</v>
      </c>
      <c r="B137" s="26" t="s">
        <v>64</v>
      </c>
      <c r="C137" s="27"/>
      <c r="D137" s="27"/>
      <c r="E137" s="27"/>
      <c r="F137" s="27"/>
      <c r="G137" s="27"/>
      <c r="H137" s="15"/>
      <c r="I137" s="27"/>
      <c r="J137" s="27"/>
      <c r="K137" s="27"/>
      <c r="L137" s="27"/>
      <c r="M137" s="27"/>
      <c r="N137" s="15" t="e">
        <f>SUM(#REF!)</f>
        <v>#REF!</v>
      </c>
    </row>
    <row r="138" spans="1:14" ht="25.5">
      <c r="A138" s="25">
        <v>226</v>
      </c>
      <c r="B138" s="38" t="s">
        <v>65</v>
      </c>
      <c r="C138" s="27"/>
      <c r="D138" s="27"/>
      <c r="E138" s="27"/>
      <c r="F138" s="27"/>
      <c r="G138" s="27"/>
      <c r="H138" s="15"/>
      <c r="I138" s="27"/>
      <c r="J138" s="27"/>
      <c r="K138" s="27"/>
      <c r="L138" s="27"/>
      <c r="M138" s="27"/>
      <c r="N138" s="15" t="e">
        <f>SUM(#REF!)</f>
        <v>#REF!</v>
      </c>
    </row>
    <row r="139" spans="1:14" ht="12.75">
      <c r="A139" s="25">
        <v>226</v>
      </c>
      <c r="B139" s="26" t="s">
        <v>66</v>
      </c>
      <c r="C139" s="27"/>
      <c r="D139" s="27"/>
      <c r="E139" s="27"/>
      <c r="F139" s="27"/>
      <c r="G139" s="27"/>
      <c r="H139" s="15"/>
      <c r="I139" s="27"/>
      <c r="J139" s="27"/>
      <c r="K139" s="27"/>
      <c r="L139" s="27"/>
      <c r="M139" s="27"/>
      <c r="N139" s="15" t="e">
        <f>SUM(#REF!)</f>
        <v>#REF!</v>
      </c>
    </row>
    <row r="140" spans="1:14" ht="12.75">
      <c r="A140" s="25">
        <v>226</v>
      </c>
      <c r="B140" s="26" t="s">
        <v>67</v>
      </c>
      <c r="C140" s="27"/>
      <c r="D140" s="27"/>
      <c r="E140" s="27"/>
      <c r="F140" s="27"/>
      <c r="G140" s="27"/>
      <c r="H140" s="15"/>
      <c r="I140" s="27"/>
      <c r="J140" s="27"/>
      <c r="K140" s="27"/>
      <c r="L140" s="27"/>
      <c r="M140" s="27"/>
      <c r="N140" s="15" t="e">
        <f>SUM(#REF!)</f>
        <v>#REF!</v>
      </c>
    </row>
    <row r="141" spans="1:14" ht="12.75">
      <c r="A141" s="25">
        <v>226</v>
      </c>
      <c r="B141" s="38" t="s">
        <v>68</v>
      </c>
      <c r="C141" s="27"/>
      <c r="D141" s="27"/>
      <c r="E141" s="27"/>
      <c r="F141" s="27"/>
      <c r="G141" s="27"/>
      <c r="H141" s="15"/>
      <c r="I141" s="27"/>
      <c r="J141" s="27"/>
      <c r="K141" s="27"/>
      <c r="L141" s="27"/>
      <c r="M141" s="27"/>
      <c r="N141" s="15" t="e">
        <f>SUM(#REF!)</f>
        <v>#REF!</v>
      </c>
    </row>
    <row r="142" spans="1:14" ht="12.75">
      <c r="A142" s="25">
        <v>226</v>
      </c>
      <c r="B142" s="26" t="s">
        <v>114</v>
      </c>
      <c r="C142" s="27"/>
      <c r="D142" s="27"/>
      <c r="E142" s="27"/>
      <c r="F142" s="27"/>
      <c r="G142" s="27"/>
      <c r="H142" s="15"/>
      <c r="I142" s="27"/>
      <c r="J142" s="27"/>
      <c r="K142" s="27"/>
      <c r="L142" s="27"/>
      <c r="M142" s="27"/>
      <c r="N142" s="15" t="e">
        <f>SUM(#REF!)</f>
        <v>#REF!</v>
      </c>
    </row>
    <row r="143" spans="1:14" ht="12.75">
      <c r="A143" s="25">
        <v>226</v>
      </c>
      <c r="B143" s="26" t="s">
        <v>45</v>
      </c>
      <c r="C143" s="27"/>
      <c r="D143" s="27"/>
      <c r="E143" s="27"/>
      <c r="F143" s="27"/>
      <c r="G143" s="27"/>
      <c r="H143" s="15"/>
      <c r="I143" s="27"/>
      <c r="J143" s="27"/>
      <c r="K143" s="27"/>
      <c r="L143" s="27"/>
      <c r="M143" s="27"/>
      <c r="N143" s="15" t="e">
        <f>SUM(#REF!)</f>
        <v>#REF!</v>
      </c>
    </row>
    <row r="144" spans="1:14" ht="12.75">
      <c r="A144" s="25">
        <v>226</v>
      </c>
      <c r="B144" s="24" t="s">
        <v>130</v>
      </c>
      <c r="C144" s="27"/>
      <c r="D144" s="27"/>
      <c r="E144" s="27"/>
      <c r="F144" s="27"/>
      <c r="G144" s="27"/>
      <c r="H144" s="15"/>
      <c r="I144" s="27"/>
      <c r="J144" s="27"/>
      <c r="K144" s="27"/>
      <c r="L144" s="27"/>
      <c r="M144" s="27"/>
      <c r="N144" s="15" t="e">
        <f>SUM(#REF!)</f>
        <v>#REF!</v>
      </c>
    </row>
    <row r="145" spans="1:14" ht="12.75">
      <c r="A145" s="25">
        <v>226</v>
      </c>
      <c r="B145" s="26" t="s">
        <v>227</v>
      </c>
      <c r="C145" s="27"/>
      <c r="D145" s="27"/>
      <c r="E145" s="27"/>
      <c r="F145" s="27"/>
      <c r="G145" s="27"/>
      <c r="H145" s="15"/>
      <c r="I145" s="27"/>
      <c r="J145" s="27">
        <v>4000</v>
      </c>
      <c r="K145" s="27"/>
      <c r="L145" s="27"/>
      <c r="M145" s="27"/>
      <c r="N145" s="15" t="e">
        <f>SUM(#REF!)</f>
        <v>#REF!</v>
      </c>
    </row>
    <row r="146" spans="1:14" ht="12.75">
      <c r="A146" s="25">
        <v>226</v>
      </c>
      <c r="B146" s="70" t="s">
        <v>164</v>
      </c>
      <c r="C146" s="27"/>
      <c r="D146" s="27"/>
      <c r="E146" s="27"/>
      <c r="F146" s="27"/>
      <c r="G146" s="27"/>
      <c r="H146" s="15"/>
      <c r="I146" s="27"/>
      <c r="J146" s="27"/>
      <c r="K146" s="27"/>
      <c r="L146" s="27"/>
      <c r="M146" s="27"/>
      <c r="N146" s="15" t="e">
        <f>SUM(#REF!)</f>
        <v>#REF!</v>
      </c>
    </row>
    <row r="147" spans="1:14" ht="38.25">
      <c r="A147" s="23">
        <v>241</v>
      </c>
      <c r="B147" s="37" t="s">
        <v>69</v>
      </c>
      <c r="C147" s="12"/>
      <c r="D147" s="12"/>
      <c r="E147" s="12"/>
      <c r="F147" s="12"/>
      <c r="G147" s="12"/>
      <c r="H147" s="15"/>
      <c r="I147" s="12"/>
      <c r="J147" s="12"/>
      <c r="K147" s="12"/>
      <c r="L147" s="12"/>
      <c r="M147" s="12"/>
      <c r="N147" s="15" t="e">
        <f>SUM(#REF!)</f>
        <v>#REF!</v>
      </c>
    </row>
    <row r="148" spans="1:14" ht="25.5">
      <c r="A148" s="23">
        <v>262</v>
      </c>
      <c r="B148" s="37" t="s">
        <v>70</v>
      </c>
      <c r="C148" s="12"/>
      <c r="D148" s="12"/>
      <c r="E148" s="12"/>
      <c r="F148" s="12"/>
      <c r="G148" s="12"/>
      <c r="H148" s="12"/>
      <c r="I148" s="12"/>
      <c r="J148" s="12">
        <f>SUM(J149:J153)</f>
        <v>0</v>
      </c>
      <c r="K148" s="12"/>
      <c r="L148" s="12"/>
      <c r="M148" s="12"/>
      <c r="N148" s="15" t="e">
        <f>SUM(#REF!)</f>
        <v>#REF!</v>
      </c>
    </row>
    <row r="149" spans="1:14" ht="12.75">
      <c r="A149" s="25">
        <v>262</v>
      </c>
      <c r="B149" s="26" t="s">
        <v>205</v>
      </c>
      <c r="C149" s="27"/>
      <c r="D149" s="27"/>
      <c r="E149" s="27"/>
      <c r="F149" s="27"/>
      <c r="G149" s="27"/>
      <c r="H149" s="15"/>
      <c r="I149" s="27"/>
      <c r="J149" s="27"/>
      <c r="K149" s="27"/>
      <c r="L149" s="27"/>
      <c r="M149" s="27"/>
      <c r="N149" s="15" t="e">
        <f>SUM(#REF!)</f>
        <v>#REF!</v>
      </c>
    </row>
    <row r="150" spans="1:14" ht="12.75">
      <c r="A150" s="25">
        <v>262</v>
      </c>
      <c r="B150" s="26" t="s">
        <v>71</v>
      </c>
      <c r="C150" s="27"/>
      <c r="D150" s="27"/>
      <c r="E150" s="27"/>
      <c r="F150" s="27"/>
      <c r="G150" s="27"/>
      <c r="H150" s="15"/>
      <c r="I150" s="27"/>
      <c r="J150" s="27"/>
      <c r="K150" s="27"/>
      <c r="L150" s="27"/>
      <c r="M150" s="27"/>
      <c r="N150" s="15" t="e">
        <f>SUM(#REF!)</f>
        <v>#REF!</v>
      </c>
    </row>
    <row r="151" spans="1:14" ht="12.75">
      <c r="A151" s="25"/>
      <c r="B151" s="26" t="s">
        <v>146</v>
      </c>
      <c r="C151" s="27"/>
      <c r="D151" s="27"/>
      <c r="E151" s="27"/>
      <c r="F151" s="27"/>
      <c r="G151" s="27"/>
      <c r="H151" s="15"/>
      <c r="I151" s="27"/>
      <c r="J151" s="27"/>
      <c r="K151" s="27"/>
      <c r="L151" s="27"/>
      <c r="M151" s="27"/>
      <c r="N151" s="15" t="e">
        <f>SUM(#REF!)</f>
        <v>#REF!</v>
      </c>
    </row>
    <row r="152" spans="1:14" ht="12.75">
      <c r="A152" s="25"/>
      <c r="B152" s="26" t="s">
        <v>206</v>
      </c>
      <c r="C152" s="27"/>
      <c r="D152" s="27"/>
      <c r="E152" s="27"/>
      <c r="F152" s="27"/>
      <c r="G152" s="27"/>
      <c r="H152" s="15"/>
      <c r="I152" s="27"/>
      <c r="J152" s="27"/>
      <c r="K152" s="27"/>
      <c r="L152" s="27"/>
      <c r="M152" s="27"/>
      <c r="N152" s="15" t="e">
        <f>SUM(#REF!)</f>
        <v>#REF!</v>
      </c>
    </row>
    <row r="153" spans="1:14" ht="22.5">
      <c r="A153" s="25">
        <v>262</v>
      </c>
      <c r="B153" s="33" t="s">
        <v>72</v>
      </c>
      <c r="C153" s="27"/>
      <c r="D153" s="27"/>
      <c r="E153" s="27"/>
      <c r="F153" s="27"/>
      <c r="G153" s="27"/>
      <c r="H153" s="15"/>
      <c r="I153" s="27"/>
      <c r="J153" s="27"/>
      <c r="K153" s="27"/>
      <c r="L153" s="27"/>
      <c r="M153" s="27"/>
      <c r="N153" s="15" t="e">
        <f>SUM(#REF!)</f>
        <v>#REF!</v>
      </c>
    </row>
    <row r="154" spans="1:14" ht="12.75">
      <c r="A154" s="23">
        <v>290</v>
      </c>
      <c r="B154" s="24" t="s">
        <v>73</v>
      </c>
      <c r="C154" s="12"/>
      <c r="D154" s="12"/>
      <c r="E154" s="12"/>
      <c r="F154" s="12"/>
      <c r="G154" s="12"/>
      <c r="H154" s="12"/>
      <c r="I154" s="12"/>
      <c r="J154" s="12">
        <f>SUM(J155:J167)</f>
        <v>3000</v>
      </c>
      <c r="K154" s="12"/>
      <c r="L154" s="12"/>
      <c r="M154" s="12"/>
      <c r="N154" s="12" t="e">
        <f>SUM(N155:N167)</f>
        <v>#REF!</v>
      </c>
    </row>
    <row r="155" spans="1:14" ht="12.75">
      <c r="A155" s="25">
        <v>290</v>
      </c>
      <c r="B155" s="26" t="s">
        <v>139</v>
      </c>
      <c r="C155" s="27"/>
      <c r="D155" s="27"/>
      <c r="E155" s="27"/>
      <c r="F155" s="27"/>
      <c r="G155" s="27"/>
      <c r="H155" s="15"/>
      <c r="I155" s="27"/>
      <c r="J155" s="27"/>
      <c r="K155" s="27"/>
      <c r="L155" s="27"/>
      <c r="M155" s="27"/>
      <c r="N155" s="15" t="e">
        <f>SUM(#REF!)</f>
        <v>#REF!</v>
      </c>
    </row>
    <row r="156" spans="1:14" ht="12.75">
      <c r="A156" s="25">
        <v>290</v>
      </c>
      <c r="B156" s="26" t="s">
        <v>147</v>
      </c>
      <c r="C156" s="27"/>
      <c r="D156" s="27"/>
      <c r="E156" s="27"/>
      <c r="F156" s="27"/>
      <c r="G156" s="27"/>
      <c r="H156" s="15"/>
      <c r="I156" s="27"/>
      <c r="J156" s="27"/>
      <c r="K156" s="27"/>
      <c r="L156" s="27"/>
      <c r="M156" s="27"/>
      <c r="N156" s="15" t="e">
        <f>SUM(#REF!)</f>
        <v>#REF!</v>
      </c>
    </row>
    <row r="157" spans="1:14" ht="51">
      <c r="A157" s="25">
        <v>290</v>
      </c>
      <c r="B157" s="38" t="s">
        <v>156</v>
      </c>
      <c r="C157" s="27"/>
      <c r="D157" s="27"/>
      <c r="E157" s="27"/>
      <c r="F157" s="27"/>
      <c r="G157" s="27"/>
      <c r="H157" s="15"/>
      <c r="I157" s="27"/>
      <c r="J157" s="27"/>
      <c r="K157" s="27"/>
      <c r="L157" s="27"/>
      <c r="M157" s="27"/>
      <c r="N157" s="15" t="e">
        <f>SUM(#REF!)</f>
        <v>#REF!</v>
      </c>
    </row>
    <row r="158" spans="1:14" ht="26.25" customHeight="1">
      <c r="A158" s="25">
        <v>290</v>
      </c>
      <c r="B158" s="38" t="s">
        <v>175</v>
      </c>
      <c r="C158" s="27"/>
      <c r="D158" s="27"/>
      <c r="E158" s="27"/>
      <c r="F158" s="27"/>
      <c r="G158" s="27"/>
      <c r="H158" s="15"/>
      <c r="I158" s="27"/>
      <c r="J158" s="27"/>
      <c r="K158" s="27"/>
      <c r="L158" s="27"/>
      <c r="M158" s="27"/>
      <c r="N158" s="15" t="e">
        <f>SUM(#REF!)</f>
        <v>#REF!</v>
      </c>
    </row>
    <row r="159" spans="1:14" ht="25.5">
      <c r="A159" s="25">
        <v>290</v>
      </c>
      <c r="B159" s="38" t="s">
        <v>75</v>
      </c>
      <c r="C159" s="27"/>
      <c r="D159" s="27"/>
      <c r="E159" s="27"/>
      <c r="F159" s="27"/>
      <c r="G159" s="27"/>
      <c r="H159" s="15"/>
      <c r="I159" s="27"/>
      <c r="J159" s="27">
        <v>1500</v>
      </c>
      <c r="K159" s="27"/>
      <c r="L159" s="27"/>
      <c r="M159" s="27"/>
      <c r="N159" s="15" t="e">
        <f>SUM(#REF!)</f>
        <v>#REF!</v>
      </c>
    </row>
    <row r="160" spans="1:14" ht="12.75">
      <c r="A160" s="25">
        <v>290</v>
      </c>
      <c r="B160" s="24" t="s">
        <v>157</v>
      </c>
      <c r="C160" s="27"/>
      <c r="D160" s="27"/>
      <c r="E160" s="27"/>
      <c r="F160" s="27"/>
      <c r="G160" s="27"/>
      <c r="H160" s="15"/>
      <c r="I160" s="27"/>
      <c r="J160" s="27"/>
      <c r="K160" s="27"/>
      <c r="L160" s="27"/>
      <c r="M160" s="27"/>
      <c r="N160" s="15" t="e">
        <f>SUM(#REF!)</f>
        <v>#REF!</v>
      </c>
    </row>
    <row r="161" spans="1:14" ht="12.75">
      <c r="A161" s="25">
        <v>290</v>
      </c>
      <c r="B161" s="26" t="s">
        <v>176</v>
      </c>
      <c r="C161" s="27"/>
      <c r="D161" s="27"/>
      <c r="E161" s="27"/>
      <c r="F161" s="27"/>
      <c r="G161" s="27"/>
      <c r="H161" s="15"/>
      <c r="I161" s="27"/>
      <c r="J161" s="27">
        <v>1000</v>
      </c>
      <c r="K161" s="27"/>
      <c r="L161" s="27"/>
      <c r="M161" s="27"/>
      <c r="N161" s="15" t="e">
        <f>SUM(#REF!)</f>
        <v>#REF!</v>
      </c>
    </row>
    <row r="162" spans="1:14" ht="12.75">
      <c r="A162" s="25">
        <v>290</v>
      </c>
      <c r="B162" s="66" t="s">
        <v>141</v>
      </c>
      <c r="C162" s="27"/>
      <c r="D162" s="27"/>
      <c r="E162" s="27"/>
      <c r="F162" s="27"/>
      <c r="G162" s="27"/>
      <c r="H162" s="15"/>
      <c r="I162" s="27"/>
      <c r="J162" s="27"/>
      <c r="K162" s="27"/>
      <c r="L162" s="27"/>
      <c r="M162" s="27"/>
      <c r="N162" s="15" t="e">
        <f>SUM(#REF!)</f>
        <v>#REF!</v>
      </c>
    </row>
    <row r="163" spans="1:14" ht="12.75">
      <c r="A163" s="25">
        <v>290</v>
      </c>
      <c r="B163" s="24" t="s">
        <v>140</v>
      </c>
      <c r="C163" s="27"/>
      <c r="D163" s="27"/>
      <c r="E163" s="27"/>
      <c r="F163" s="27"/>
      <c r="G163" s="27"/>
      <c r="H163" s="15"/>
      <c r="I163" s="27"/>
      <c r="J163" s="27"/>
      <c r="K163" s="27"/>
      <c r="L163" s="27"/>
      <c r="M163" s="27"/>
      <c r="N163" s="15" t="e">
        <f>SUM(#REF!)</f>
        <v>#REF!</v>
      </c>
    </row>
    <row r="164" spans="1:14" ht="12.75">
      <c r="A164" s="25">
        <v>290</v>
      </c>
      <c r="B164" s="66" t="s">
        <v>177</v>
      </c>
      <c r="C164" s="27"/>
      <c r="D164" s="27"/>
      <c r="E164" s="27"/>
      <c r="F164" s="27"/>
      <c r="G164" s="27"/>
      <c r="H164" s="15"/>
      <c r="I164" s="27"/>
      <c r="J164" s="27">
        <v>500</v>
      </c>
      <c r="K164" s="27"/>
      <c r="L164" s="27"/>
      <c r="M164" s="27"/>
      <c r="N164" s="15" t="e">
        <f>SUM(#REF!)</f>
        <v>#REF!</v>
      </c>
    </row>
    <row r="165" spans="1:14" ht="12.75">
      <c r="A165" s="25">
        <v>290</v>
      </c>
      <c r="B165" s="66" t="s">
        <v>181</v>
      </c>
      <c r="C165" s="27"/>
      <c r="D165" s="27"/>
      <c r="E165" s="27"/>
      <c r="F165" s="27"/>
      <c r="G165" s="27"/>
      <c r="H165" s="15"/>
      <c r="I165" s="27"/>
      <c r="J165" s="27"/>
      <c r="K165" s="27"/>
      <c r="L165" s="27"/>
      <c r="M165" s="27"/>
      <c r="N165" s="15" t="e">
        <f>SUM(#REF!)</f>
        <v>#REF!</v>
      </c>
    </row>
    <row r="166" spans="1:14" ht="12.75">
      <c r="A166" s="25">
        <v>290</v>
      </c>
      <c r="B166" s="66"/>
      <c r="C166" s="27"/>
      <c r="D166" s="27"/>
      <c r="E166" s="27"/>
      <c r="F166" s="27"/>
      <c r="G166" s="27"/>
      <c r="H166" s="15"/>
      <c r="I166" s="27"/>
      <c r="J166" s="27"/>
      <c r="K166" s="27"/>
      <c r="L166" s="27"/>
      <c r="M166" s="27"/>
      <c r="N166" s="15" t="e">
        <f>SUM(#REF!)</f>
        <v>#REF!</v>
      </c>
    </row>
    <row r="167" spans="1:14" ht="12.75">
      <c r="A167" s="25">
        <v>290</v>
      </c>
      <c r="B167" s="66"/>
      <c r="C167" s="27"/>
      <c r="D167" s="27"/>
      <c r="E167" s="27"/>
      <c r="F167" s="27"/>
      <c r="G167" s="27"/>
      <c r="H167" s="15"/>
      <c r="I167" s="27"/>
      <c r="J167" s="27"/>
      <c r="K167" s="27"/>
      <c r="L167" s="27"/>
      <c r="M167" s="27"/>
      <c r="N167" s="15" t="e">
        <f>SUM(#REF!)</f>
        <v>#REF!</v>
      </c>
    </row>
    <row r="168" spans="1:14" ht="25.5">
      <c r="A168" s="29">
        <v>300</v>
      </c>
      <c r="B168" s="39" t="s">
        <v>76</v>
      </c>
      <c r="C168" s="31"/>
      <c r="D168" s="31"/>
      <c r="E168" s="31"/>
      <c r="F168" s="31"/>
      <c r="G168" s="31"/>
      <c r="H168" s="31"/>
      <c r="I168" s="31"/>
      <c r="J168" s="31">
        <f>J169+J186+J187</f>
        <v>113200</v>
      </c>
      <c r="K168" s="31"/>
      <c r="L168" s="31"/>
      <c r="M168" s="31"/>
      <c r="N168" s="31" t="e">
        <f>N169+N186+N187</f>
        <v>#REF!</v>
      </c>
    </row>
    <row r="169" spans="1:14" ht="25.5">
      <c r="A169" s="23">
        <v>310</v>
      </c>
      <c r="B169" s="37" t="s">
        <v>77</v>
      </c>
      <c r="C169" s="12"/>
      <c r="D169" s="12"/>
      <c r="E169" s="12"/>
      <c r="F169" s="12"/>
      <c r="G169" s="12"/>
      <c r="H169" s="12"/>
      <c r="I169" s="12"/>
      <c r="J169" s="12">
        <f>SUM(J170:J185)</f>
        <v>5500</v>
      </c>
      <c r="K169" s="12"/>
      <c r="L169" s="12"/>
      <c r="M169" s="12"/>
      <c r="N169" s="12" t="e">
        <f>SUM(N170:N185)</f>
        <v>#REF!</v>
      </c>
    </row>
    <row r="170" spans="1:14" ht="25.5">
      <c r="A170" s="25">
        <v>310</v>
      </c>
      <c r="B170" s="38" t="s">
        <v>78</v>
      </c>
      <c r="C170" s="27"/>
      <c r="D170" s="27"/>
      <c r="E170" s="27"/>
      <c r="F170" s="27"/>
      <c r="G170" s="27"/>
      <c r="H170" s="15"/>
      <c r="I170" s="27"/>
      <c r="J170" s="27"/>
      <c r="K170" s="27"/>
      <c r="L170" s="27"/>
      <c r="M170" s="27"/>
      <c r="N170" s="15" t="e">
        <f>SUM(#REF!)</f>
        <v>#REF!</v>
      </c>
    </row>
    <row r="171" spans="1:14" ht="12.75">
      <c r="A171" s="25">
        <v>310</v>
      </c>
      <c r="B171" s="38" t="s">
        <v>116</v>
      </c>
      <c r="C171" s="27"/>
      <c r="D171" s="27"/>
      <c r="E171" s="27"/>
      <c r="F171" s="27"/>
      <c r="G171" s="27"/>
      <c r="H171" s="15"/>
      <c r="I171" s="27"/>
      <c r="J171" s="27"/>
      <c r="K171" s="27"/>
      <c r="L171" s="27"/>
      <c r="M171" s="27"/>
      <c r="N171" s="15" t="e">
        <f>SUM(#REF!)</f>
        <v>#REF!</v>
      </c>
    </row>
    <row r="172" spans="1:14" ht="12.75">
      <c r="A172" s="25">
        <v>310</v>
      </c>
      <c r="B172" s="26" t="s">
        <v>79</v>
      </c>
      <c r="C172" s="27"/>
      <c r="D172" s="27"/>
      <c r="E172" s="27"/>
      <c r="F172" s="27"/>
      <c r="G172" s="27"/>
      <c r="H172" s="15"/>
      <c r="I172" s="27"/>
      <c r="J172" s="27"/>
      <c r="K172" s="27"/>
      <c r="L172" s="27"/>
      <c r="M172" s="27"/>
      <c r="N172" s="15" t="e">
        <f>SUM(#REF!)</f>
        <v>#REF!</v>
      </c>
    </row>
    <row r="173" spans="1:14" ht="12.75">
      <c r="A173" s="25">
        <v>310</v>
      </c>
      <c r="B173" s="26" t="s">
        <v>80</v>
      </c>
      <c r="C173" s="27"/>
      <c r="D173" s="27"/>
      <c r="E173" s="27"/>
      <c r="F173" s="27"/>
      <c r="G173" s="27"/>
      <c r="H173" s="15"/>
      <c r="I173" s="27"/>
      <c r="J173" s="27"/>
      <c r="K173" s="27"/>
      <c r="L173" s="27"/>
      <c r="M173" s="27"/>
      <c r="N173" s="15" t="e">
        <f>SUM(#REF!)</f>
        <v>#REF!</v>
      </c>
    </row>
    <row r="174" spans="1:14" ht="25.5">
      <c r="A174" s="25">
        <v>310</v>
      </c>
      <c r="B174" s="38" t="s">
        <v>207</v>
      </c>
      <c r="C174" s="27"/>
      <c r="D174" s="27"/>
      <c r="E174" s="27"/>
      <c r="F174" s="27"/>
      <c r="G174" s="27"/>
      <c r="H174" s="15"/>
      <c r="I174" s="27"/>
      <c r="J174" s="27"/>
      <c r="K174" s="27"/>
      <c r="L174" s="27"/>
      <c r="M174" s="27"/>
      <c r="N174" s="15" t="e">
        <f>SUM(#REF!)</f>
        <v>#REF!</v>
      </c>
    </row>
    <row r="175" spans="1:14" ht="25.5">
      <c r="A175" s="25">
        <v>310</v>
      </c>
      <c r="B175" s="38" t="s">
        <v>235</v>
      </c>
      <c r="C175" s="27"/>
      <c r="D175" s="27"/>
      <c r="E175" s="27"/>
      <c r="F175" s="27"/>
      <c r="G175" s="27"/>
      <c r="H175" s="15"/>
      <c r="I175" s="27"/>
      <c r="J175" s="27"/>
      <c r="K175" s="27"/>
      <c r="L175" s="27"/>
      <c r="M175" s="27"/>
      <c r="N175" s="15" t="e">
        <f>SUM(#REF!)</f>
        <v>#REF!</v>
      </c>
    </row>
    <row r="176" spans="1:14" ht="37.5" customHeight="1">
      <c r="A176" s="25">
        <v>310</v>
      </c>
      <c r="B176" s="38" t="s">
        <v>208</v>
      </c>
      <c r="C176" s="27"/>
      <c r="D176" s="27"/>
      <c r="E176" s="27"/>
      <c r="F176" s="27"/>
      <c r="G176" s="27"/>
      <c r="H176" s="15"/>
      <c r="I176" s="27"/>
      <c r="J176" s="27"/>
      <c r="K176" s="27"/>
      <c r="L176" s="27"/>
      <c r="M176" s="27"/>
      <c r="N176" s="15" t="e">
        <f>SUM(#REF!)</f>
        <v>#REF!</v>
      </c>
    </row>
    <row r="177" spans="1:14" ht="38.25">
      <c r="A177" s="25">
        <v>310</v>
      </c>
      <c r="B177" s="38" t="s">
        <v>148</v>
      </c>
      <c r="C177" s="27"/>
      <c r="D177" s="27"/>
      <c r="E177" s="27"/>
      <c r="F177" s="27"/>
      <c r="G177" s="27"/>
      <c r="H177" s="15"/>
      <c r="I177" s="27"/>
      <c r="J177" s="27"/>
      <c r="K177" s="27"/>
      <c r="L177" s="27"/>
      <c r="M177" s="27"/>
      <c r="N177" s="15" t="e">
        <f>SUM(#REF!)</f>
        <v>#REF!</v>
      </c>
    </row>
    <row r="178" spans="1:14" ht="12.75">
      <c r="A178" s="25">
        <v>310</v>
      </c>
      <c r="B178" s="38" t="s">
        <v>81</v>
      </c>
      <c r="C178" s="27"/>
      <c r="D178" s="27"/>
      <c r="E178" s="27"/>
      <c r="F178" s="27"/>
      <c r="G178" s="27"/>
      <c r="H178" s="15"/>
      <c r="I178" s="27"/>
      <c r="J178" s="27">
        <v>2500</v>
      </c>
      <c r="K178" s="27"/>
      <c r="L178" s="27"/>
      <c r="M178" s="27"/>
      <c r="N178" s="15" t="e">
        <f>SUM(#REF!)</f>
        <v>#REF!</v>
      </c>
    </row>
    <row r="179" spans="1:14" ht="12.75">
      <c r="A179" s="25">
        <v>310</v>
      </c>
      <c r="B179" s="38" t="s">
        <v>82</v>
      </c>
      <c r="C179" s="27"/>
      <c r="D179" s="27"/>
      <c r="E179" s="27"/>
      <c r="F179" s="27"/>
      <c r="G179" s="27"/>
      <c r="H179" s="15"/>
      <c r="I179" s="27"/>
      <c r="J179" s="27">
        <v>3000</v>
      </c>
      <c r="K179" s="27"/>
      <c r="L179" s="27"/>
      <c r="M179" s="94"/>
      <c r="N179" s="15" t="e">
        <f>SUM(#REF!)</f>
        <v>#REF!</v>
      </c>
    </row>
    <row r="180" spans="1:14" ht="51">
      <c r="A180" s="25">
        <v>310</v>
      </c>
      <c r="B180" s="38" t="s">
        <v>236</v>
      </c>
      <c r="C180" s="27"/>
      <c r="D180" s="27"/>
      <c r="E180" s="27"/>
      <c r="F180" s="27"/>
      <c r="G180" s="27"/>
      <c r="H180" s="15"/>
      <c r="I180" s="27"/>
      <c r="J180" s="27"/>
      <c r="K180" s="27"/>
      <c r="L180" s="27"/>
      <c r="M180" s="27"/>
      <c r="N180" s="15" t="e">
        <f>SUM(#REF!)</f>
        <v>#REF!</v>
      </c>
    </row>
    <row r="181" spans="1:14" ht="28.5" customHeight="1">
      <c r="A181" s="25">
        <v>310</v>
      </c>
      <c r="B181" s="38" t="s">
        <v>83</v>
      </c>
      <c r="C181" s="27"/>
      <c r="D181" s="27"/>
      <c r="E181" s="27"/>
      <c r="F181" s="27"/>
      <c r="G181" s="27"/>
      <c r="H181" s="15"/>
      <c r="I181" s="27"/>
      <c r="J181" s="27"/>
      <c r="K181" s="27"/>
      <c r="L181" s="27"/>
      <c r="M181" s="27"/>
      <c r="N181" s="15" t="e">
        <f>SUM(#REF!)</f>
        <v>#REF!</v>
      </c>
    </row>
    <row r="182" spans="1:14" ht="12.75">
      <c r="A182" s="25">
        <v>310</v>
      </c>
      <c r="B182" s="38" t="s">
        <v>149</v>
      </c>
      <c r="C182" s="27"/>
      <c r="D182" s="27"/>
      <c r="E182" s="27"/>
      <c r="F182" s="27"/>
      <c r="G182" s="27"/>
      <c r="H182" s="15"/>
      <c r="I182" s="27"/>
      <c r="J182" s="27"/>
      <c r="K182" s="27"/>
      <c r="L182" s="27"/>
      <c r="M182" s="27"/>
      <c r="N182" s="15" t="e">
        <f>SUM(#REF!)</f>
        <v>#REF!</v>
      </c>
    </row>
    <row r="183" spans="1:14" ht="25.5">
      <c r="A183" s="25">
        <v>310</v>
      </c>
      <c r="B183" s="38" t="s">
        <v>84</v>
      </c>
      <c r="C183" s="27"/>
      <c r="D183" s="27"/>
      <c r="E183" s="27"/>
      <c r="F183" s="27"/>
      <c r="G183" s="27"/>
      <c r="H183" s="15"/>
      <c r="I183" s="27"/>
      <c r="J183" s="27"/>
      <c r="K183" s="27"/>
      <c r="L183" s="27"/>
      <c r="M183" s="27"/>
      <c r="N183" s="15" t="e">
        <f>SUM(#REF!)</f>
        <v>#REF!</v>
      </c>
    </row>
    <row r="184" spans="1:14" ht="25.5">
      <c r="A184" s="25">
        <v>310</v>
      </c>
      <c r="B184" s="38" t="s">
        <v>204</v>
      </c>
      <c r="C184" s="27"/>
      <c r="D184" s="27"/>
      <c r="E184" s="27"/>
      <c r="F184" s="27"/>
      <c r="G184" s="27"/>
      <c r="H184" s="15"/>
      <c r="I184" s="27"/>
      <c r="J184" s="27"/>
      <c r="K184" s="27"/>
      <c r="L184" s="27"/>
      <c r="M184" s="27"/>
      <c r="N184" s="15" t="e">
        <f>SUM(#REF!)</f>
        <v>#REF!</v>
      </c>
    </row>
    <row r="185" spans="1:14" ht="25.5">
      <c r="A185" s="25">
        <v>310</v>
      </c>
      <c r="B185" s="38" t="s">
        <v>224</v>
      </c>
      <c r="C185" s="27"/>
      <c r="D185" s="27"/>
      <c r="E185" s="27"/>
      <c r="F185" s="27"/>
      <c r="G185" s="27"/>
      <c r="H185" s="15"/>
      <c r="I185" s="27"/>
      <c r="J185" s="27"/>
      <c r="K185" s="27"/>
      <c r="L185" s="27"/>
      <c r="M185" s="27"/>
      <c r="N185" s="15" t="e">
        <f>SUM(#REF!)</f>
        <v>#REF!</v>
      </c>
    </row>
    <row r="186" spans="1:14" ht="25.5">
      <c r="A186" s="23">
        <v>320</v>
      </c>
      <c r="B186" s="37" t="s">
        <v>85</v>
      </c>
      <c r="C186" s="27"/>
      <c r="D186" s="27"/>
      <c r="E186" s="27"/>
      <c r="F186" s="27"/>
      <c r="G186" s="27"/>
      <c r="H186" s="15"/>
      <c r="I186" s="27"/>
      <c r="J186" s="27"/>
      <c r="K186" s="27"/>
      <c r="L186" s="27"/>
      <c r="M186" s="27"/>
      <c r="N186" s="15" t="e">
        <f>SUM(#REF!)</f>
        <v>#REF!</v>
      </c>
    </row>
    <row r="187" spans="1:14" ht="25.5">
      <c r="A187" s="23">
        <v>340</v>
      </c>
      <c r="B187" s="37" t="s">
        <v>86</v>
      </c>
      <c r="C187" s="12"/>
      <c r="D187" s="12"/>
      <c r="E187" s="12"/>
      <c r="F187" s="12"/>
      <c r="G187" s="12"/>
      <c r="H187" s="12"/>
      <c r="I187" s="12"/>
      <c r="J187" s="12">
        <f>SUM(J188:J217)</f>
        <v>107700</v>
      </c>
      <c r="K187" s="12"/>
      <c r="L187" s="12"/>
      <c r="M187" s="12"/>
      <c r="N187" s="12" t="e">
        <f>SUM(N188:N217)</f>
        <v>#REF!</v>
      </c>
    </row>
    <row r="188" spans="1:14" ht="12.75">
      <c r="A188" s="25">
        <v>340</v>
      </c>
      <c r="B188" s="26" t="s">
        <v>87</v>
      </c>
      <c r="C188" s="27"/>
      <c r="D188" s="27"/>
      <c r="E188" s="27"/>
      <c r="F188" s="27"/>
      <c r="G188" s="27"/>
      <c r="H188" s="15"/>
      <c r="I188" s="27"/>
      <c r="J188" s="27"/>
      <c r="K188" s="27"/>
      <c r="L188" s="27"/>
      <c r="M188" s="27"/>
      <c r="N188" s="15" t="e">
        <f>SUM(#REF!)</f>
        <v>#REF!</v>
      </c>
    </row>
    <row r="189" spans="1:14" ht="12.75">
      <c r="A189" s="25"/>
      <c r="B189" s="26" t="s">
        <v>109</v>
      </c>
      <c r="C189" s="27"/>
      <c r="D189" s="27"/>
      <c r="E189" s="27"/>
      <c r="F189" s="27"/>
      <c r="G189" s="27"/>
      <c r="H189" s="15"/>
      <c r="I189" s="27"/>
      <c r="J189" s="27"/>
      <c r="K189" s="27"/>
      <c r="L189" s="27"/>
      <c r="M189" s="27"/>
      <c r="N189" s="15" t="e">
        <f>SUM(#REF!)</f>
        <v>#REF!</v>
      </c>
    </row>
    <row r="190" spans="1:14" ht="25.5">
      <c r="A190" s="25">
        <v>340</v>
      </c>
      <c r="B190" s="38" t="s">
        <v>234</v>
      </c>
      <c r="C190" s="27"/>
      <c r="D190" s="27"/>
      <c r="E190" s="27"/>
      <c r="F190" s="27"/>
      <c r="G190" s="27"/>
      <c r="H190" s="15"/>
      <c r="I190" s="27"/>
      <c r="J190" s="27">
        <v>100000</v>
      </c>
      <c r="K190" s="27"/>
      <c r="L190" s="27"/>
      <c r="M190" s="27"/>
      <c r="N190" s="15" t="e">
        <f>SUM(#REF!)</f>
        <v>#REF!</v>
      </c>
    </row>
    <row r="191" spans="1:14" ht="12.75">
      <c r="A191" s="25">
        <v>340</v>
      </c>
      <c r="B191" s="38" t="s">
        <v>88</v>
      </c>
      <c r="C191" s="27"/>
      <c r="D191" s="27"/>
      <c r="E191" s="27"/>
      <c r="F191" s="27"/>
      <c r="G191" s="27"/>
      <c r="H191" s="15"/>
      <c r="I191" s="27"/>
      <c r="J191" s="27"/>
      <c r="K191" s="27"/>
      <c r="L191" s="27"/>
      <c r="M191" s="27"/>
      <c r="N191" s="15" t="e">
        <f>SUM(#REF!)</f>
        <v>#REF!</v>
      </c>
    </row>
    <row r="192" spans="1:14" ht="12.75">
      <c r="A192" s="25">
        <v>340</v>
      </c>
      <c r="B192" s="38" t="s">
        <v>135</v>
      </c>
      <c r="C192" s="27"/>
      <c r="D192" s="27"/>
      <c r="E192" s="27"/>
      <c r="F192" s="27"/>
      <c r="G192" s="27"/>
      <c r="H192" s="15"/>
      <c r="I192" s="27"/>
      <c r="J192" s="27"/>
      <c r="K192" s="27"/>
      <c r="L192" s="27"/>
      <c r="M192" s="27"/>
      <c r="N192" s="15" t="e">
        <f>SUM(#REF!)</f>
        <v>#REF!</v>
      </c>
    </row>
    <row r="193" spans="1:14" ht="12.75">
      <c r="A193" s="25">
        <v>340</v>
      </c>
      <c r="B193" s="38" t="s">
        <v>89</v>
      </c>
      <c r="C193" s="27"/>
      <c r="D193" s="27"/>
      <c r="E193" s="27"/>
      <c r="F193" s="27"/>
      <c r="G193" s="27"/>
      <c r="H193" s="15"/>
      <c r="I193" s="27"/>
      <c r="J193" s="27"/>
      <c r="K193" s="27"/>
      <c r="L193" s="27"/>
      <c r="M193" s="27"/>
      <c r="N193" s="15" t="e">
        <f>SUM(#REF!)</f>
        <v>#REF!</v>
      </c>
    </row>
    <row r="194" spans="1:14" ht="12.75">
      <c r="A194" s="25">
        <v>340</v>
      </c>
      <c r="B194" s="38" t="s">
        <v>133</v>
      </c>
      <c r="C194" s="27"/>
      <c r="D194" s="27"/>
      <c r="E194" s="27"/>
      <c r="F194" s="27"/>
      <c r="G194" s="27"/>
      <c r="H194" s="15"/>
      <c r="I194" s="27"/>
      <c r="J194" s="27"/>
      <c r="K194" s="27"/>
      <c r="L194" s="27"/>
      <c r="M194" s="27"/>
      <c r="N194" s="15" t="e">
        <f>SUM(#REF!)</f>
        <v>#REF!</v>
      </c>
    </row>
    <row r="195" spans="1:14" ht="25.5">
      <c r="A195" s="25">
        <v>340</v>
      </c>
      <c r="B195" s="38" t="s">
        <v>131</v>
      </c>
      <c r="C195" s="27"/>
      <c r="D195" s="27"/>
      <c r="E195" s="27"/>
      <c r="F195" s="27"/>
      <c r="G195" s="27"/>
      <c r="H195" s="15"/>
      <c r="I195" s="27"/>
      <c r="J195" s="27"/>
      <c r="K195" s="27"/>
      <c r="L195" s="27"/>
      <c r="M195" s="27"/>
      <c r="N195" s="15" t="e">
        <f>SUM(#REF!)</f>
        <v>#REF!</v>
      </c>
    </row>
    <row r="196" spans="1:14" ht="25.5">
      <c r="A196" s="25">
        <v>340</v>
      </c>
      <c r="B196" s="38" t="s">
        <v>90</v>
      </c>
      <c r="C196" s="27"/>
      <c r="D196" s="27"/>
      <c r="E196" s="27"/>
      <c r="F196" s="27"/>
      <c r="G196" s="27"/>
      <c r="H196" s="15"/>
      <c r="I196" s="27"/>
      <c r="J196" s="27">
        <v>3000</v>
      </c>
      <c r="K196" s="27"/>
      <c r="L196" s="27"/>
      <c r="M196" s="27"/>
      <c r="N196" s="15" t="e">
        <f>SUM(#REF!)</f>
        <v>#REF!</v>
      </c>
    </row>
    <row r="197" spans="1:14" ht="12.75">
      <c r="A197" s="25">
        <v>340</v>
      </c>
      <c r="B197" s="38" t="s">
        <v>134</v>
      </c>
      <c r="C197" s="27"/>
      <c r="D197" s="27"/>
      <c r="E197" s="27"/>
      <c r="F197" s="27"/>
      <c r="G197" s="27"/>
      <c r="H197" s="15"/>
      <c r="I197" s="27"/>
      <c r="J197" s="27"/>
      <c r="K197" s="27"/>
      <c r="L197" s="27"/>
      <c r="M197" s="27"/>
      <c r="N197" s="15" t="e">
        <f>SUM(#REF!)</f>
        <v>#REF!</v>
      </c>
    </row>
    <row r="198" spans="1:14" ht="12.75">
      <c r="A198" s="25">
        <v>340</v>
      </c>
      <c r="B198" s="38" t="s">
        <v>132</v>
      </c>
      <c r="C198" s="27"/>
      <c r="D198" s="27"/>
      <c r="E198" s="27"/>
      <c r="F198" s="27"/>
      <c r="G198" s="27"/>
      <c r="H198" s="15"/>
      <c r="I198" s="27"/>
      <c r="J198" s="27"/>
      <c r="K198" s="27"/>
      <c r="L198" s="27"/>
      <c r="M198" s="27"/>
      <c r="N198" s="15" t="e">
        <f>SUM(#REF!)</f>
        <v>#REF!</v>
      </c>
    </row>
    <row r="199" spans="1:14" ht="12.75">
      <c r="A199" s="25">
        <v>340</v>
      </c>
      <c r="B199" s="24" t="s">
        <v>91</v>
      </c>
      <c r="C199" s="27"/>
      <c r="D199" s="27"/>
      <c r="E199" s="27"/>
      <c r="F199" s="27"/>
      <c r="G199" s="27"/>
      <c r="H199" s="15"/>
      <c r="I199" s="27"/>
      <c r="J199" s="27">
        <v>2700</v>
      </c>
      <c r="K199" s="27"/>
      <c r="L199" s="27"/>
      <c r="M199" s="27"/>
      <c r="N199" s="15" t="e">
        <f>SUM(#REF!)</f>
        <v>#REF!</v>
      </c>
    </row>
    <row r="200" spans="1:14" ht="12.75">
      <c r="A200" s="25">
        <v>340</v>
      </c>
      <c r="B200" s="24" t="s">
        <v>92</v>
      </c>
      <c r="C200" s="27"/>
      <c r="D200" s="27"/>
      <c r="E200" s="27"/>
      <c r="F200" s="27"/>
      <c r="G200" s="27"/>
      <c r="H200" s="15"/>
      <c r="I200" s="27"/>
      <c r="J200" s="27"/>
      <c r="K200" s="27"/>
      <c r="L200" s="27"/>
      <c r="M200" s="27"/>
      <c r="N200" s="15" t="e">
        <f>SUM(#REF!)</f>
        <v>#REF!</v>
      </c>
    </row>
    <row r="201" spans="1:14" ht="25.5">
      <c r="A201" s="25">
        <v>340</v>
      </c>
      <c r="B201" s="38" t="s">
        <v>93</v>
      </c>
      <c r="C201" s="27"/>
      <c r="D201" s="27"/>
      <c r="E201" s="27"/>
      <c r="F201" s="27"/>
      <c r="G201" s="27"/>
      <c r="H201" s="15"/>
      <c r="I201" s="27"/>
      <c r="J201" s="27"/>
      <c r="K201" s="27"/>
      <c r="L201" s="27"/>
      <c r="M201" s="27"/>
      <c r="N201" s="15" t="e">
        <f>SUM(#REF!)</f>
        <v>#REF!</v>
      </c>
    </row>
    <row r="202" spans="1:14" ht="12.75">
      <c r="A202" s="25">
        <v>340</v>
      </c>
      <c r="B202" s="38" t="s">
        <v>94</v>
      </c>
      <c r="C202" s="27"/>
      <c r="D202" s="27"/>
      <c r="E202" s="27"/>
      <c r="F202" s="27"/>
      <c r="G202" s="27"/>
      <c r="H202" s="15"/>
      <c r="I202" s="27"/>
      <c r="J202" s="27"/>
      <c r="K202" s="27"/>
      <c r="L202" s="27"/>
      <c r="M202" s="27"/>
      <c r="N202" s="15" t="e">
        <f>SUM(#REF!)</f>
        <v>#REF!</v>
      </c>
    </row>
    <row r="203" spans="1:14" ht="68.25" customHeight="1">
      <c r="A203" s="25">
        <v>340</v>
      </c>
      <c r="B203" s="38" t="s">
        <v>121</v>
      </c>
      <c r="C203" s="27"/>
      <c r="D203" s="27"/>
      <c r="E203" s="27"/>
      <c r="F203" s="27"/>
      <c r="G203" s="27"/>
      <c r="H203" s="15"/>
      <c r="I203" s="27"/>
      <c r="J203" s="27"/>
      <c r="K203" s="27"/>
      <c r="L203" s="27"/>
      <c r="M203" s="27"/>
      <c r="N203" s="15" t="e">
        <f>SUM(#REF!)</f>
        <v>#REF!</v>
      </c>
    </row>
    <row r="204" spans="1:14" ht="25.5">
      <c r="A204" s="25">
        <v>340</v>
      </c>
      <c r="B204" s="38" t="s">
        <v>118</v>
      </c>
      <c r="C204" s="27"/>
      <c r="D204" s="27"/>
      <c r="E204" s="27"/>
      <c r="F204" s="27"/>
      <c r="G204" s="27"/>
      <c r="H204" s="15"/>
      <c r="I204" s="27"/>
      <c r="J204" s="27"/>
      <c r="K204" s="27"/>
      <c r="L204" s="27"/>
      <c r="M204" s="27"/>
      <c r="N204" s="15" t="e">
        <f>SUM(#REF!)</f>
        <v>#REF!</v>
      </c>
    </row>
    <row r="205" spans="1:14" ht="36.75" customHeight="1">
      <c r="A205" s="25">
        <v>340</v>
      </c>
      <c r="B205" s="38" t="s">
        <v>95</v>
      </c>
      <c r="C205" s="27"/>
      <c r="D205" s="27"/>
      <c r="E205" s="27"/>
      <c r="F205" s="27"/>
      <c r="G205" s="27"/>
      <c r="H205" s="15"/>
      <c r="I205" s="27"/>
      <c r="J205" s="27"/>
      <c r="K205" s="27"/>
      <c r="L205" s="27"/>
      <c r="M205" s="27"/>
      <c r="N205" s="15" t="e">
        <f>SUM(#REF!)</f>
        <v>#REF!</v>
      </c>
    </row>
    <row r="206" spans="1:14" ht="24.75" customHeight="1">
      <c r="A206" s="25">
        <v>340</v>
      </c>
      <c r="B206" s="38" t="s">
        <v>117</v>
      </c>
      <c r="C206" s="27"/>
      <c r="D206" s="27"/>
      <c r="E206" s="27"/>
      <c r="F206" s="27"/>
      <c r="G206" s="27"/>
      <c r="H206" s="15"/>
      <c r="I206" s="27"/>
      <c r="J206" s="27"/>
      <c r="K206" s="27"/>
      <c r="L206" s="27"/>
      <c r="M206" s="27"/>
      <c r="N206" s="15" t="e">
        <f>SUM(#REF!)</f>
        <v>#REF!</v>
      </c>
    </row>
    <row r="207" spans="1:14" ht="21.75" customHeight="1">
      <c r="A207" s="25">
        <v>340</v>
      </c>
      <c r="B207" s="26" t="s">
        <v>96</v>
      </c>
      <c r="C207" s="27"/>
      <c r="D207" s="27"/>
      <c r="E207" s="27"/>
      <c r="F207" s="27"/>
      <c r="G207" s="27"/>
      <c r="H207" s="15"/>
      <c r="I207" s="27"/>
      <c r="J207" s="27">
        <v>2000</v>
      </c>
      <c r="K207" s="27"/>
      <c r="L207" s="27"/>
      <c r="M207" s="27"/>
      <c r="N207" s="15" t="e">
        <f>SUM(#REF!)</f>
        <v>#REF!</v>
      </c>
    </row>
    <row r="208" spans="1:14" ht="12.75">
      <c r="A208" s="25">
        <v>340</v>
      </c>
      <c r="B208" s="26" t="s">
        <v>97</v>
      </c>
      <c r="C208" s="27"/>
      <c r="D208" s="27"/>
      <c r="E208" s="27"/>
      <c r="F208" s="27"/>
      <c r="G208" s="27"/>
      <c r="H208" s="15"/>
      <c r="I208" s="27"/>
      <c r="J208" s="27"/>
      <c r="K208" s="27"/>
      <c r="L208" s="27"/>
      <c r="M208" s="27"/>
      <c r="N208" s="15" t="e">
        <f>SUM(#REF!)</f>
        <v>#REF!</v>
      </c>
    </row>
    <row r="209" spans="1:14" ht="63.75">
      <c r="A209" s="25">
        <v>340</v>
      </c>
      <c r="B209" s="38" t="s">
        <v>98</v>
      </c>
      <c r="C209" s="27"/>
      <c r="D209" s="27"/>
      <c r="E209" s="27"/>
      <c r="F209" s="27"/>
      <c r="G209" s="27"/>
      <c r="H209" s="15"/>
      <c r="I209" s="27"/>
      <c r="J209" s="27"/>
      <c r="K209" s="27"/>
      <c r="L209" s="27"/>
      <c r="M209" s="27"/>
      <c r="N209" s="15" t="e">
        <f>SUM(#REF!)</f>
        <v>#REF!</v>
      </c>
    </row>
    <row r="210" spans="1:14" ht="12.75">
      <c r="A210" s="25">
        <v>340</v>
      </c>
      <c r="B210" s="26" t="s">
        <v>120</v>
      </c>
      <c r="C210" s="27"/>
      <c r="D210" s="27"/>
      <c r="E210" s="27"/>
      <c r="F210" s="27"/>
      <c r="G210" s="27"/>
      <c r="H210" s="15"/>
      <c r="I210" s="27"/>
      <c r="J210" s="27"/>
      <c r="K210" s="27"/>
      <c r="L210" s="27"/>
      <c r="M210" s="27"/>
      <c r="N210" s="15" t="e">
        <f>SUM(#REF!)</f>
        <v>#REF!</v>
      </c>
    </row>
    <row r="211" spans="1:14" ht="12.75">
      <c r="A211" s="25">
        <v>340</v>
      </c>
      <c r="B211" s="24" t="s">
        <v>119</v>
      </c>
      <c r="C211" s="27"/>
      <c r="D211" s="27"/>
      <c r="E211" s="27"/>
      <c r="F211" s="27"/>
      <c r="G211" s="27"/>
      <c r="H211" s="15"/>
      <c r="I211" s="27"/>
      <c r="J211" s="27"/>
      <c r="K211" s="27"/>
      <c r="L211" s="27"/>
      <c r="M211" s="27"/>
      <c r="N211" s="15" t="e">
        <f>SUM(#REF!)</f>
        <v>#REF!</v>
      </c>
    </row>
    <row r="212" spans="1:14" ht="12.75">
      <c r="A212" s="25">
        <v>340</v>
      </c>
      <c r="B212" s="26" t="s">
        <v>99</v>
      </c>
      <c r="C212" s="27"/>
      <c r="D212" s="27"/>
      <c r="E212" s="27"/>
      <c r="F212" s="27"/>
      <c r="G212" s="27"/>
      <c r="H212" s="15"/>
      <c r="I212" s="27"/>
      <c r="J212" s="27"/>
      <c r="K212" s="27"/>
      <c r="L212" s="27"/>
      <c r="M212" s="27"/>
      <c r="N212" s="15" t="e">
        <f>SUM(#REF!)</f>
        <v>#REF!</v>
      </c>
    </row>
    <row r="213" spans="1:14" ht="12.75">
      <c r="A213" s="25">
        <v>340</v>
      </c>
      <c r="B213" s="26" t="s">
        <v>100</v>
      </c>
      <c r="C213" s="27"/>
      <c r="D213" s="27"/>
      <c r="E213" s="27"/>
      <c r="F213" s="27"/>
      <c r="G213" s="27"/>
      <c r="H213" s="15"/>
      <c r="I213" s="27"/>
      <c r="J213" s="27"/>
      <c r="K213" s="27"/>
      <c r="L213" s="27"/>
      <c r="M213" s="27"/>
      <c r="N213" s="15" t="e">
        <f>SUM(#REF!)</f>
        <v>#REF!</v>
      </c>
    </row>
    <row r="214" spans="1:14" ht="12.75">
      <c r="A214" s="25">
        <v>340</v>
      </c>
      <c r="B214" s="26" t="s">
        <v>101</v>
      </c>
      <c r="C214" s="27"/>
      <c r="D214" s="27"/>
      <c r="E214" s="27"/>
      <c r="F214" s="27"/>
      <c r="G214" s="27"/>
      <c r="H214" s="15"/>
      <c r="I214" s="27"/>
      <c r="J214" s="27"/>
      <c r="K214" s="27"/>
      <c r="L214" s="27"/>
      <c r="M214" s="27"/>
      <c r="N214" s="15" t="e">
        <f>SUM(#REF!)</f>
        <v>#REF!</v>
      </c>
    </row>
    <row r="215" spans="1:14" ht="12.75">
      <c r="A215" s="25">
        <v>340</v>
      </c>
      <c r="B215" s="26" t="s">
        <v>102</v>
      </c>
      <c r="C215" s="27"/>
      <c r="D215" s="27"/>
      <c r="E215" s="27"/>
      <c r="F215" s="27"/>
      <c r="G215" s="27"/>
      <c r="H215" s="15"/>
      <c r="I215" s="27"/>
      <c r="J215" s="27"/>
      <c r="K215" s="27"/>
      <c r="L215" s="27"/>
      <c r="M215" s="27"/>
      <c r="N215" s="15" t="e">
        <f>SUM(#REF!)</f>
        <v>#REF!</v>
      </c>
    </row>
    <row r="216" spans="1:14" ht="12.75">
      <c r="A216" s="25">
        <v>340</v>
      </c>
      <c r="B216" s="24" t="s">
        <v>150</v>
      </c>
      <c r="C216" s="27"/>
      <c r="D216" s="27"/>
      <c r="E216" s="27"/>
      <c r="F216" s="27"/>
      <c r="G216" s="27"/>
      <c r="H216" s="15"/>
      <c r="I216" s="27"/>
      <c r="J216" s="27"/>
      <c r="K216" s="27"/>
      <c r="L216" s="27"/>
      <c r="M216" s="27"/>
      <c r="N216" s="15" t="e">
        <f>SUM(#REF!)</f>
        <v>#REF!</v>
      </c>
    </row>
    <row r="217" spans="1:17" ht="12.75">
      <c r="A217" s="25">
        <v>340</v>
      </c>
      <c r="B217" s="24" t="s">
        <v>197</v>
      </c>
      <c r="C217" s="27"/>
      <c r="D217" s="27"/>
      <c r="E217" s="27"/>
      <c r="F217" s="27"/>
      <c r="G217" s="27"/>
      <c r="H217" s="15"/>
      <c r="I217" s="27"/>
      <c r="J217" s="27"/>
      <c r="K217" s="27"/>
      <c r="L217" s="27"/>
      <c r="M217" s="27"/>
      <c r="N217" s="15" t="e">
        <f>SUM(#REF!)</f>
        <v>#REF!</v>
      </c>
      <c r="Q217" s="4" t="s">
        <v>223</v>
      </c>
    </row>
    <row r="218" spans="1:14" ht="12.75">
      <c r="A218" s="34"/>
      <c r="B218" s="35" t="s">
        <v>103</v>
      </c>
      <c r="C218" s="19"/>
      <c r="D218" s="19"/>
      <c r="E218" s="19"/>
      <c r="F218" s="19"/>
      <c r="G218" s="19"/>
      <c r="H218" s="19"/>
      <c r="I218" s="19"/>
      <c r="J218" s="19">
        <f>J168+J154+J148+J147+J31+J3</f>
        <v>1291000</v>
      </c>
      <c r="K218" s="19"/>
      <c r="L218" s="19"/>
      <c r="M218" s="19"/>
      <c r="N218" s="19" t="e">
        <f>N168+N154+N148+N147+N31+N3</f>
        <v>#REF!</v>
      </c>
    </row>
    <row r="219" spans="1:14" ht="12.75" hidden="1">
      <c r="A219" s="44"/>
      <c r="B219" s="40"/>
      <c r="C219" s="41"/>
      <c r="D219" s="41"/>
      <c r="E219" s="41"/>
      <c r="F219" s="41"/>
      <c r="G219" s="41"/>
      <c r="H219" s="41"/>
      <c r="I219" s="41"/>
      <c r="J219" s="41">
        <f>J187+J186+J169+J154+J148+J147+J94+J56+J55+J47+J42+J32+J29+J23+J4</f>
        <v>1291000</v>
      </c>
      <c r="K219" s="41"/>
      <c r="L219" s="41"/>
      <c r="M219" s="41"/>
      <c r="N219" s="41" t="e">
        <f>N187+N186+N169+N154+N148+N147+N94+N56+N55+N47+N42+N32+N29+N23+N4</f>
        <v>#REF!</v>
      </c>
    </row>
    <row r="220" spans="3:15" ht="12.75" hidden="1">
      <c r="C220" s="41"/>
      <c r="D220" s="41"/>
      <c r="E220" s="41"/>
      <c r="F220" s="41"/>
      <c r="G220" s="41"/>
      <c r="H220" s="41"/>
      <c r="I220" s="41"/>
      <c r="J220" s="41">
        <f>J4+J24+J25+J26+J27+J28+J29+J33+J34+J35+J36+J37+J38+J39+J40+J41+J43+J44+J45+J46+J55+J57+J58+J59+J60+J61+J62+J63+J64+J65+J66+J67+J68+J69+J70+J71+J72+J73+J74+J75+J76+J77+J78+J79+J80+J81+J82+J83+J84+J85+J86+J87+J88+J89+J90+J91+J92+J93+J95+J96+J97+J98+J99+J100+J101+J102+J103+J104+J105+J106+J107+J108+J109+J110+J111+J112+J113+J114+J115+J116+J117+J118+J119+J120+J121+J122+J123+J124+J125+J126+J127+J128+J129+J130+J131+J132+J133+J134+J135+J136+J137+J138+J139+J140+J141+J142+J143+J144+J145+J146+J147+J149+J150+J151+J152+J153+J155+J156+J157+J158+J159+J160+J161+J162+J163+J164+J165+J166+J167+J170+J171+J172+J173+J174+J175+J176+J177+J178+J179+J180+J181+J182+J183+J184+J185+J186+J188+J189+J190+J191+J192+J193+J194+J195+J196+J197+J198+J199+J200+J201+J202+J203+J204+J205+J206+J207+J208+J209+J210+J211+J212+J213+J214+J215+J216+J217+SUM(J48:J54)</f>
        <v>1291000</v>
      </c>
      <c r="K220" s="41"/>
      <c r="L220" s="41"/>
      <c r="M220" s="41"/>
      <c r="N220" s="41" t="e">
        <f>N4+N24+N25+N26+N27+N28+N29+N33+N34+N35+N36+N37+N38+N39+N40+N41+N43+N44+N45+N46+N55+N57+N58+N59+N60+N61+N62+N63+N64+N65+N66+N67+N68+N69+N70+N71+N72+N73+N74+N75+N76+N77+N78+N79+N80+N81+N82+N83+N84+N85+N86+N87+N88+N89+N90+N91+N92+N93+N95+N96+N97+N98+N99+N100+N101+N102+N103+N104+N105+N106+N107+N108+N109+N110+N111+N112+N113+N114+N115+N116+N117+N118+N119+N120+N121+N122+N123+N124+N125+N126+N127+N128+N129+N130+N131+N132+N133+N134+N135+N136+N137+N138+N139+N140+N141+N142+N143+N144+N145+N146+N147+N149+N150+N151+N152+N153+N155+N156+N157+N158+N159+N160+N161+N162+N163+N164+N165+N166+N167+N170+N171+N172+N173+N174+N175+N176+N177+N178+N179+N180+N181+N182+N183+N184+N185+N186+N188+N189+N190+N191+N192+N193+N194+N195+N196+N197+N198+N199+N200+N201+N202+N203+N204+N205+N206+N207+N208+N209+N210+N211+N212+N213+N214+N215+N216+N217+SUM(N48:N54)</f>
        <v>#REF!</v>
      </c>
      <c r="O220" s="41">
        <f>O4+O24+O25+O26+O27+O28+O29+O33+O34+O35+O36+O37+O38+O39+O40+O41+O43+O44+O45+O46+O48+O49+O50+O51+O53+O54+O55+O57+O58+O59+O60+O61+O62+O63+O64+O65+O66+O67+O68+O69+O70+O71+O72+O73+O74+O75+O76+O77+O78+O79+O80+O81+O82+O83+O84+O85+O86+O87+O88+O89+O90+O91+O92+O93+O95+O96+O97+O98+O99+O100+O101+O102+O103+O104+O105+O106+O107+O108+O109+O110+O111+O112+O113+O114+O115+O116+O117+O118+O119+O120+O121+O122+O123+O124+O125+O126+O127+O128+O129+O130+O131+O132+O133+O134+O135+O136+O137+O138+O139+O140+O141+O142+O143+O144+O145+O146+O147+O149+O150+O151+O152+O153+O155+O156+O157+O158+O159+O160+O161+O162+O163+O164+O165+O166+O167+O170+O171+O172+O173+O174+O175+O176+O177+O178+O179+O180+O181+O182+O183+O184+O185+O186+O188+O189+O190+O191+O192+O193+O194+O195+O196+O197+O198+O199+O200+O201+O202+O203+O204+O205+O206+O207+O208+O209+O210+O211+O212+O213+O214+O215+O216+O217</f>
        <v>0</v>
      </c>
    </row>
    <row r="221" spans="1:14" s="61" customFormat="1" ht="12.75" hidden="1">
      <c r="A221" s="106"/>
      <c r="B221" s="78" t="s">
        <v>159</v>
      </c>
      <c r="H221" s="62"/>
      <c r="J221" s="27"/>
      <c r="K221" s="27"/>
      <c r="L221" s="27"/>
      <c r="M221" s="27"/>
      <c r="N221" s="62" t="e">
        <f>SUM(#REF!)</f>
        <v>#REF!</v>
      </c>
    </row>
    <row r="222" spans="1:14" s="61" customFormat="1" ht="12.75" hidden="1">
      <c r="A222" s="106"/>
      <c r="B222" s="78" t="s">
        <v>160</v>
      </c>
      <c r="C222" s="62"/>
      <c r="D222" s="62"/>
      <c r="E222" s="62"/>
      <c r="F222" s="62"/>
      <c r="G222" s="62"/>
      <c r="H222" s="62"/>
      <c r="I222" s="62"/>
      <c r="J222" s="19"/>
      <c r="K222" s="19"/>
      <c r="L222" s="19"/>
      <c r="M222" s="19"/>
      <c r="N222" s="63">
        <v>94173300</v>
      </c>
    </row>
    <row r="223" spans="1:14" s="58" customFormat="1" ht="12.75" hidden="1">
      <c r="A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58" t="e">
        <f>N222-N221</f>
        <v>#REF!</v>
      </c>
    </row>
    <row r="224" spans="1:13" s="86" customFormat="1" ht="28.5" hidden="1">
      <c r="A224" s="107"/>
      <c r="B224" s="85" t="s">
        <v>199</v>
      </c>
      <c r="C224" s="91"/>
      <c r="D224" s="91"/>
      <c r="E224" s="91"/>
      <c r="F224" s="91"/>
      <c r="G224" s="91"/>
      <c r="H224" s="12"/>
      <c r="I224" s="91"/>
      <c r="J224" s="87"/>
      <c r="K224" s="87"/>
      <c r="L224" s="87"/>
      <c r="M224" s="87"/>
    </row>
    <row r="225" spans="1:14" s="86" customFormat="1" ht="14.25" hidden="1">
      <c r="A225" s="107"/>
      <c r="B225" s="85" t="s">
        <v>212</v>
      </c>
      <c r="C225" s="91"/>
      <c r="D225" s="91"/>
      <c r="E225" s="91"/>
      <c r="F225" s="91"/>
      <c r="G225" s="91"/>
      <c r="H225" s="12"/>
      <c r="I225" s="91"/>
      <c r="J225" s="87"/>
      <c r="K225" s="87"/>
      <c r="L225" s="87"/>
      <c r="M225" s="87"/>
      <c r="N225" s="15" t="e">
        <f>SUM(#REF!)</f>
        <v>#REF!</v>
      </c>
    </row>
    <row r="226" spans="1:14" s="80" customFormat="1" ht="14.25" hidden="1">
      <c r="A226" s="108"/>
      <c r="B226" s="79" t="s">
        <v>213</v>
      </c>
      <c r="C226" s="92"/>
      <c r="D226" s="92"/>
      <c r="E226" s="92"/>
      <c r="F226" s="92"/>
      <c r="G226" s="92"/>
      <c r="H226" s="12"/>
      <c r="I226" s="92"/>
      <c r="J226" s="81"/>
      <c r="K226" s="81"/>
      <c r="L226" s="81"/>
      <c r="M226" s="81"/>
      <c r="N226" s="15" t="e">
        <f>SUM(#REF!)</f>
        <v>#REF!</v>
      </c>
    </row>
    <row r="227" spans="1:14" s="80" customFormat="1" ht="14.25" hidden="1">
      <c r="A227" s="108"/>
      <c r="B227" s="88" t="s">
        <v>198</v>
      </c>
      <c r="C227" s="90"/>
      <c r="D227" s="90"/>
      <c r="E227" s="90"/>
      <c r="F227" s="90"/>
      <c r="G227" s="90"/>
      <c r="H227" s="12"/>
      <c r="I227" s="90"/>
      <c r="N227" s="15" t="e">
        <f>SUM(#REF!)</f>
        <v>#REF!</v>
      </c>
    </row>
    <row r="228" spans="1:14" s="80" customFormat="1" ht="14.25" hidden="1">
      <c r="A228" s="108"/>
      <c r="B228" s="79" t="s">
        <v>213</v>
      </c>
      <c r="C228" s="82"/>
      <c r="D228" s="82"/>
      <c r="E228" s="82"/>
      <c r="F228" s="82"/>
      <c r="G228" s="82"/>
      <c r="H228" s="12"/>
      <c r="I228" s="82"/>
      <c r="N228" s="109"/>
    </row>
    <row r="229" spans="1:13" s="86" customFormat="1" ht="14.25" hidden="1">
      <c r="A229" s="237"/>
      <c r="B229" s="88" t="s">
        <v>232</v>
      </c>
      <c r="C229" s="89"/>
      <c r="D229" s="89"/>
      <c r="E229" s="89"/>
      <c r="F229" s="89"/>
      <c r="G229" s="89"/>
      <c r="H229" s="12"/>
      <c r="I229" s="89"/>
      <c r="J229" s="111"/>
      <c r="K229" s="111"/>
      <c r="L229" s="111"/>
      <c r="M229" s="111"/>
    </row>
    <row r="230" spans="1:13" s="84" customFormat="1" ht="12.75" hidden="1">
      <c r="A230" s="237"/>
      <c r="B230" s="83" t="s">
        <v>201</v>
      </c>
      <c r="C230" s="112"/>
      <c r="D230" s="112"/>
      <c r="E230" s="112"/>
      <c r="F230" s="112"/>
      <c r="G230" s="112"/>
      <c r="H230" s="12"/>
      <c r="I230" s="112"/>
      <c r="J230" s="113"/>
      <c r="K230" s="113"/>
      <c r="L230" s="113"/>
      <c r="M230" s="113"/>
    </row>
    <row r="231" spans="1:9" s="84" customFormat="1" ht="12.75" hidden="1">
      <c r="A231" s="237"/>
      <c r="B231" s="83" t="s">
        <v>168</v>
      </c>
      <c r="C231" s="112"/>
      <c r="D231" s="112"/>
      <c r="E231" s="112"/>
      <c r="F231" s="112"/>
      <c r="G231" s="112"/>
      <c r="H231" s="12"/>
      <c r="I231" s="112"/>
    </row>
    <row r="232" spans="1:9" s="84" customFormat="1" ht="12.75" hidden="1">
      <c r="A232" s="237"/>
      <c r="B232" s="83" t="s">
        <v>200</v>
      </c>
      <c r="C232" s="112"/>
      <c r="D232" s="112"/>
      <c r="E232" s="112"/>
      <c r="F232" s="112"/>
      <c r="G232" s="112"/>
      <c r="H232" s="12"/>
      <c r="I232" s="112"/>
    </row>
    <row r="233" spans="1:9" s="84" customFormat="1" ht="12.75" hidden="1">
      <c r="A233" s="237"/>
      <c r="B233" s="83" t="s">
        <v>167</v>
      </c>
      <c r="C233" s="112"/>
      <c r="D233" s="112"/>
      <c r="E233" s="112"/>
      <c r="F233" s="112"/>
      <c r="G233" s="112"/>
      <c r="H233" s="12"/>
      <c r="I233" s="112"/>
    </row>
    <row r="234" spans="1:9" s="84" customFormat="1" ht="12.75" hidden="1">
      <c r="A234" s="110"/>
      <c r="B234" s="30" t="s">
        <v>202</v>
      </c>
      <c r="C234" s="112"/>
      <c r="D234" s="112"/>
      <c r="E234" s="112"/>
      <c r="F234" s="112"/>
      <c r="G234" s="112"/>
      <c r="H234" s="12"/>
      <c r="I234" s="112"/>
    </row>
    <row r="235" spans="3:9" ht="12.75" hidden="1">
      <c r="C235" s="3"/>
      <c r="D235" s="3"/>
      <c r="E235" s="3"/>
      <c r="F235" s="3"/>
      <c r="G235" s="3"/>
      <c r="H235" s="3"/>
      <c r="I235" s="3"/>
    </row>
    <row r="236" spans="3:9" ht="12.75" hidden="1">
      <c r="C236" s="3"/>
      <c r="D236" s="3"/>
      <c r="E236" s="3"/>
      <c r="F236" s="3"/>
      <c r="G236" s="3"/>
      <c r="H236" s="3"/>
      <c r="I236" s="3"/>
    </row>
    <row r="237" ht="12.75" hidden="1"/>
    <row r="238" spans="1:10" s="93" customFormat="1" ht="12.75" hidden="1">
      <c r="A238" s="114"/>
      <c r="B238" s="30" t="s">
        <v>218</v>
      </c>
      <c r="J238" s="93">
        <v>10</v>
      </c>
    </row>
    <row r="239" spans="1:10" s="93" customFormat="1" ht="12.75" hidden="1">
      <c r="A239" s="114"/>
      <c r="B239" s="30" t="s">
        <v>219</v>
      </c>
      <c r="J239" s="93">
        <v>189</v>
      </c>
    </row>
    <row r="240" spans="1:2" s="93" customFormat="1" ht="12" customHeight="1" hidden="1">
      <c r="A240" s="114"/>
      <c r="B240" s="30" t="s">
        <v>214</v>
      </c>
    </row>
    <row r="241" ht="12.75" hidden="1">
      <c r="J241" s="4">
        <f>J238*J240</f>
        <v>0</v>
      </c>
    </row>
    <row r="242" ht="12.75" hidden="1"/>
    <row r="243" spans="1:2" ht="12.75" hidden="1">
      <c r="A243" s="25">
        <v>225</v>
      </c>
      <c r="B243" s="26" t="s">
        <v>229</v>
      </c>
    </row>
    <row r="244" ht="12.75" hidden="1"/>
    <row r="245" ht="12.75" hidden="1"/>
    <row r="246" ht="12.75" hidden="1"/>
    <row r="247" ht="12.75" hidden="1"/>
    <row r="248" spans="1:14" s="86" customFormat="1" ht="14.25" hidden="1">
      <c r="A248" s="107"/>
      <c r="B248" s="99" t="s">
        <v>212</v>
      </c>
      <c r="C248" s="91"/>
      <c r="D248" s="91"/>
      <c r="E248" s="91"/>
      <c r="F248" s="91"/>
      <c r="G248" s="91"/>
      <c r="H248" s="115"/>
      <c r="I248" s="91"/>
      <c r="J248" s="87"/>
      <c r="K248" s="87"/>
      <c r="L248" s="87"/>
      <c r="M248" s="87"/>
      <c r="N248" s="15" t="e">
        <f>SUM(#REF!)</f>
        <v>#REF!</v>
      </c>
    </row>
    <row r="249" spans="1:9" ht="38.25" hidden="1">
      <c r="A249" s="105"/>
      <c r="B249" s="100" t="s">
        <v>230</v>
      </c>
      <c r="C249" s="101"/>
      <c r="D249" s="101"/>
      <c r="E249" s="101"/>
      <c r="F249" s="101"/>
      <c r="G249" s="101"/>
      <c r="H249" s="101"/>
      <c r="I249" s="101"/>
    </row>
    <row r="250" spans="1:9" ht="12.75" hidden="1">
      <c r="A250" s="105"/>
      <c r="B250" s="66"/>
      <c r="C250" s="96"/>
      <c r="D250" s="96"/>
      <c r="E250" s="96"/>
      <c r="F250" s="96"/>
      <c r="G250" s="96"/>
      <c r="H250" s="96"/>
      <c r="I250" s="96"/>
    </row>
    <row r="251" spans="1:9" ht="12.75" hidden="1">
      <c r="A251" s="105"/>
      <c r="B251" s="66" t="s">
        <v>231</v>
      </c>
      <c r="C251" s="96"/>
      <c r="D251" s="96"/>
      <c r="E251" s="96"/>
      <c r="F251" s="96"/>
      <c r="G251" s="96"/>
      <c r="H251" s="96"/>
      <c r="I251" s="96"/>
    </row>
    <row r="252" spans="1:9" ht="12.75" hidden="1">
      <c r="A252" s="105"/>
      <c r="B252" s="66"/>
      <c r="C252" s="96"/>
      <c r="D252" s="96"/>
      <c r="E252" s="96"/>
      <c r="F252" s="96"/>
      <c r="G252" s="96"/>
      <c r="H252" s="96"/>
      <c r="I252" s="96"/>
    </row>
    <row r="253" spans="3:9" ht="12.75" hidden="1">
      <c r="C253" s="41"/>
      <c r="D253" s="41"/>
      <c r="E253" s="41"/>
      <c r="F253" s="41"/>
      <c r="G253" s="41"/>
      <c r="H253" s="41"/>
      <c r="I253" s="41"/>
    </row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</sheetData>
  <mergeCells count="1">
    <mergeCell ref="A229:A233"/>
  </mergeCells>
  <printOptions/>
  <pageMargins left="0.75" right="0.75" top="0.39" bottom="0.28" header="0.24" footer="0.24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111"/>
  <sheetViews>
    <sheetView workbookViewId="0" topLeftCell="A1">
      <selection activeCell="BM34" sqref="BM34"/>
    </sheetView>
  </sheetViews>
  <sheetFormatPr defaultColWidth="9.00390625" defaultRowHeight="12.75" outlineLevelRow="1"/>
  <cols>
    <col min="1" max="1" width="8.625" style="1" bestFit="1" customWidth="1"/>
    <col min="2" max="2" width="42.875" style="2" customWidth="1"/>
    <col min="3" max="5" width="12.625" style="0" hidden="1" customWidth="1"/>
    <col min="6" max="6" width="14.75390625" style="0" hidden="1" customWidth="1"/>
    <col min="7" max="11" width="12.625" style="0" hidden="1" customWidth="1"/>
    <col min="12" max="12" width="13.875" style="0" hidden="1" customWidth="1"/>
    <col min="13" max="13" width="12.625" style="0" hidden="1" customWidth="1"/>
    <col min="14" max="14" width="13.375" style="0" hidden="1" customWidth="1"/>
    <col min="15" max="15" width="13.875" style="0" hidden="1" customWidth="1"/>
    <col min="16" max="16" width="13.375" style="0" hidden="1" customWidth="1"/>
    <col min="17" max="18" width="12.625" style="0" hidden="1" customWidth="1"/>
    <col min="19" max="21" width="13.375" style="0" hidden="1" customWidth="1"/>
    <col min="22" max="23" width="12.625" style="0" hidden="1" customWidth="1"/>
    <col min="24" max="24" width="14.25390625" style="0" hidden="1" customWidth="1"/>
    <col min="25" max="25" width="13.875" style="0" hidden="1" customWidth="1"/>
    <col min="26" max="26" width="14.00390625" style="0" hidden="1" customWidth="1"/>
    <col min="27" max="29" width="12.75390625" style="0" hidden="1" customWidth="1"/>
    <col min="30" max="30" width="12.875" style="0" hidden="1" customWidth="1"/>
    <col min="31" max="31" width="13.375" style="0" hidden="1" customWidth="1"/>
    <col min="32" max="32" width="12.75390625" style="0" hidden="1" customWidth="1"/>
    <col min="33" max="33" width="13.625" style="0" hidden="1" customWidth="1"/>
    <col min="34" max="34" width="12.125" style="0" hidden="1" customWidth="1"/>
    <col min="35" max="35" width="12.75390625" style="0" hidden="1" customWidth="1"/>
    <col min="36" max="36" width="12.875" style="0" hidden="1" customWidth="1"/>
    <col min="37" max="42" width="12.75390625" style="0" hidden="1" customWidth="1"/>
    <col min="43" max="43" width="11.875" style="0" hidden="1" customWidth="1"/>
    <col min="44" max="44" width="11.75390625" style="0" hidden="1" customWidth="1"/>
    <col min="45" max="45" width="11.875" style="0" hidden="1" customWidth="1"/>
    <col min="46" max="46" width="13.00390625" style="0" hidden="1" customWidth="1"/>
    <col min="47" max="49" width="0" style="0" hidden="1" customWidth="1"/>
    <col min="50" max="50" width="12.625" style="0" hidden="1" customWidth="1"/>
    <col min="51" max="52" width="0" style="0" hidden="1" customWidth="1"/>
    <col min="53" max="53" width="15.25390625" style="0" hidden="1" customWidth="1"/>
    <col min="54" max="54" width="13.125" style="0" customWidth="1"/>
    <col min="55" max="55" width="12.75390625" style="0" hidden="1" customWidth="1"/>
    <col min="56" max="56" width="13.00390625" style="0" hidden="1" customWidth="1"/>
    <col min="57" max="57" width="12.625" style="0" hidden="1" customWidth="1"/>
    <col min="58" max="59" width="12.75390625" style="0" hidden="1" customWidth="1"/>
    <col min="60" max="60" width="13.625" style="0" hidden="1" customWidth="1"/>
    <col min="61" max="61" width="15.375" style="0" bestFit="1" customWidth="1"/>
  </cols>
  <sheetData>
    <row r="1" spans="1:83" s="117" customFormat="1" ht="88.5" customHeight="1">
      <c r="A1" s="116"/>
      <c r="B1" s="49" t="s">
        <v>301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54"/>
      <c r="AK1" s="71"/>
      <c r="AL1" s="71"/>
      <c r="AM1" s="71"/>
      <c r="AN1" s="71"/>
      <c r="AO1" s="71"/>
      <c r="AP1" s="71"/>
      <c r="AQ1" s="71"/>
      <c r="AR1" s="71"/>
      <c r="AS1" s="71"/>
      <c r="AT1" s="73"/>
      <c r="AU1" s="71"/>
      <c r="AV1" s="71"/>
      <c r="AW1" s="71"/>
      <c r="AX1" s="72"/>
      <c r="AY1" s="72"/>
      <c r="AZ1" s="72"/>
      <c r="BA1" s="74" t="s">
        <v>0</v>
      </c>
      <c r="BB1" s="54" t="s">
        <v>1</v>
      </c>
      <c r="BC1" s="54"/>
      <c r="BD1" s="54"/>
      <c r="BE1" s="54"/>
      <c r="BF1" s="54"/>
      <c r="BG1" s="54"/>
      <c r="BH1" s="72" t="s">
        <v>2</v>
      </c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</row>
    <row r="2" spans="1:83" s="84" customFormat="1" ht="15" customHeight="1">
      <c r="A2" s="118"/>
      <c r="B2" s="119"/>
      <c r="C2" s="120"/>
      <c r="D2" s="120"/>
      <c r="E2" s="121"/>
      <c r="F2" s="121"/>
      <c r="G2" s="120"/>
      <c r="H2" s="120"/>
      <c r="I2" s="120"/>
      <c r="J2" s="120"/>
      <c r="K2" s="120"/>
      <c r="L2" s="120"/>
      <c r="M2" s="121"/>
      <c r="N2" s="120"/>
      <c r="O2" s="121"/>
      <c r="P2" s="121"/>
      <c r="Q2" s="120"/>
      <c r="R2" s="120"/>
      <c r="S2" s="120"/>
      <c r="T2" s="120"/>
      <c r="U2" s="121"/>
      <c r="V2" s="120"/>
      <c r="W2" s="120"/>
      <c r="X2" s="121"/>
      <c r="Y2" s="121"/>
      <c r="Z2" s="121"/>
      <c r="AA2" s="120"/>
      <c r="AB2" s="120"/>
      <c r="AC2" s="121"/>
      <c r="AD2" s="120"/>
      <c r="AE2" s="120"/>
      <c r="AF2" s="121"/>
      <c r="AG2" s="120"/>
      <c r="AH2" s="120"/>
      <c r="AI2" s="120"/>
      <c r="AJ2" s="122"/>
      <c r="AK2" s="120"/>
      <c r="AL2" s="120"/>
      <c r="AM2" s="120"/>
      <c r="AN2" s="120"/>
      <c r="AO2" s="120"/>
      <c r="AP2" s="120"/>
      <c r="AQ2" s="121"/>
      <c r="AR2" s="121"/>
      <c r="AS2" s="121"/>
      <c r="AT2" s="121"/>
      <c r="AU2" s="121"/>
      <c r="AV2" s="121"/>
      <c r="AW2" s="121"/>
      <c r="AX2" s="123"/>
      <c r="AY2" s="124"/>
      <c r="AZ2" s="123"/>
      <c r="BA2" s="125"/>
      <c r="BB2" s="122">
        <v>727</v>
      </c>
      <c r="BC2" s="126"/>
      <c r="BD2" s="122"/>
      <c r="BE2" s="122"/>
      <c r="BF2" s="122"/>
      <c r="BG2" s="122"/>
      <c r="BH2" s="123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</row>
    <row r="3" spans="1:60" ht="12.75" hidden="1">
      <c r="A3" s="8">
        <v>210</v>
      </c>
      <c r="B3" s="8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0">
        <f>BA4+BA21+BA27</f>
        <v>0</v>
      </c>
      <c r="BB3" s="9">
        <f>BB4+BB21+BB27</f>
        <v>10782200</v>
      </c>
      <c r="BC3" s="9"/>
      <c r="BD3" s="9"/>
      <c r="BE3" s="9"/>
      <c r="BF3" s="9"/>
      <c r="BG3" s="9"/>
      <c r="BH3" s="10">
        <f>BH4+BH21+BH27</f>
        <v>10782200</v>
      </c>
    </row>
    <row r="4" spans="1:61" ht="12.75" hidden="1">
      <c r="A4" s="23">
        <v>211</v>
      </c>
      <c r="B4" s="11" t="s">
        <v>126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8">
        <f>SUM(C4:AZ4)</f>
        <v>0</v>
      </c>
      <c r="BB4" s="12">
        <v>8280700</v>
      </c>
      <c r="BC4" s="12"/>
      <c r="BD4" s="12"/>
      <c r="BE4" s="12"/>
      <c r="BF4" s="12"/>
      <c r="BG4" s="12"/>
      <c r="BH4" s="14">
        <f>SUM(BB4:BG4)</f>
        <v>8280700</v>
      </c>
      <c r="BI4" s="2"/>
    </row>
    <row r="5" spans="1:60" s="20" customFormat="1" ht="12.75" outlineLevel="1">
      <c r="A5" s="34"/>
      <c r="B5" s="16" t="s">
        <v>104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8">
        <f>SUM(C5:AZ5)</f>
        <v>0</v>
      </c>
      <c r="BB5" s="17"/>
      <c r="BC5" s="17"/>
      <c r="BD5" s="17"/>
      <c r="BE5" s="17"/>
      <c r="BF5" s="17"/>
      <c r="BG5" s="17"/>
      <c r="BH5" s="14">
        <f>SUM(BB5:BG5)</f>
        <v>0</v>
      </c>
    </row>
    <row r="6" spans="1:60" s="20" customFormat="1" ht="12.75" outlineLevel="1">
      <c r="A6" s="34"/>
      <c r="B6" s="16" t="s">
        <v>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>
        <f>BA7+BA8+BA10+BA11+BA12+BA13+BA14+BA15+BA16+BA17+BA19</f>
        <v>0</v>
      </c>
      <c r="BB6" s="17">
        <f>BB7+BB8+BB10+BB11+BB12+BB13+BB14+BB15+BB16+BB17+BB19</f>
        <v>7899621.186040001</v>
      </c>
      <c r="BC6" s="17"/>
      <c r="BD6" s="17"/>
      <c r="BE6" s="17"/>
      <c r="BF6" s="17"/>
      <c r="BG6" s="17"/>
      <c r="BH6" s="13">
        <f>BH7+BH8+BH10+BH11+BH12+BH13+BH14+BH15+BH16+BH17+BH19</f>
        <v>7899621.186040001</v>
      </c>
    </row>
    <row r="7" spans="1:60" ht="12.75" outlineLevel="1">
      <c r="A7" s="21"/>
      <c r="B7" s="22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8">
        <f>SUM(C7:AZ7)</f>
        <v>0</v>
      </c>
      <c r="BB7" s="15"/>
      <c r="BC7" s="15"/>
      <c r="BD7" s="15"/>
      <c r="BE7" s="15"/>
      <c r="BF7" s="15"/>
      <c r="BG7" s="15"/>
      <c r="BH7" s="18">
        <f>SUM(BB7:BG7)</f>
        <v>0</v>
      </c>
    </row>
    <row r="8" spans="1:60" ht="12.75" outlineLevel="1">
      <c r="A8" s="23">
        <v>211</v>
      </c>
      <c r="B8" s="11" t="s">
        <v>238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8">
        <f>SUM(C8:AZ8)</f>
        <v>0</v>
      </c>
      <c r="BB8" s="15">
        <f>BB4*0.9539786</f>
        <v>7899610.5930200005</v>
      </c>
      <c r="BC8" s="15"/>
      <c r="BD8" s="15"/>
      <c r="BE8" s="15"/>
      <c r="BF8" s="15"/>
      <c r="BG8" s="15"/>
      <c r="BH8" s="18">
        <f>SUM(BB8:BG8)</f>
        <v>7899610.5930200005</v>
      </c>
    </row>
    <row r="9" spans="1:60" ht="12.75" outlineLevel="1">
      <c r="A9" s="23">
        <v>211</v>
      </c>
      <c r="B9" s="11" t="s">
        <v>239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3">
        <f>SUM(C9:AZ9)</f>
        <v>0</v>
      </c>
      <c r="BB9" s="12">
        <v>7899600</v>
      </c>
      <c r="BC9" s="12"/>
      <c r="BD9" s="12"/>
      <c r="BE9" s="12"/>
      <c r="BF9" s="12"/>
      <c r="BG9" s="12"/>
      <c r="BH9" s="14">
        <f>SUM(BB9:BG9)</f>
        <v>7899600</v>
      </c>
    </row>
    <row r="10" spans="1:60" ht="12.75" hidden="1" outlineLevel="1">
      <c r="A10" s="21"/>
      <c r="B10" s="22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8">
        <f aca="true" t="shared" si="0" ref="BA10:BA18">SUM(C10:AZ10)</f>
        <v>0</v>
      </c>
      <c r="BB10" s="15">
        <f>BB8-BB9</f>
        <v>10.593020000495017</v>
      </c>
      <c r="BC10" s="15"/>
      <c r="BD10" s="15"/>
      <c r="BE10" s="15"/>
      <c r="BF10" s="15"/>
      <c r="BG10" s="15"/>
      <c r="BH10" s="18">
        <f aca="true" t="shared" si="1" ref="BH10:BH17">SUM(BB10:BG10)</f>
        <v>10.593020000495017</v>
      </c>
    </row>
    <row r="11" spans="1:60" ht="12.75" hidden="1" outlineLevel="1">
      <c r="A11" s="21"/>
      <c r="B11" s="22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8">
        <f t="shared" si="0"/>
        <v>0</v>
      </c>
      <c r="BB11" s="15"/>
      <c r="BC11" s="15"/>
      <c r="BD11" s="15"/>
      <c r="BE11" s="15"/>
      <c r="BF11" s="15"/>
      <c r="BG11" s="15"/>
      <c r="BH11" s="18">
        <f t="shared" si="1"/>
        <v>0</v>
      </c>
    </row>
    <row r="12" spans="1:60" ht="12.75" hidden="1" outlineLevel="1">
      <c r="A12" s="21"/>
      <c r="B12" s="22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8">
        <f t="shared" si="0"/>
        <v>0</v>
      </c>
      <c r="BB12" s="15"/>
      <c r="BC12" s="15"/>
      <c r="BD12" s="15"/>
      <c r="BE12" s="15"/>
      <c r="BF12" s="15"/>
      <c r="BG12" s="15"/>
      <c r="BH12" s="18">
        <f t="shared" si="1"/>
        <v>0</v>
      </c>
    </row>
    <row r="13" spans="1:60" ht="12.75" hidden="1" outlineLevel="1">
      <c r="A13" s="21"/>
      <c r="B13" s="22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8">
        <f t="shared" si="0"/>
        <v>0</v>
      </c>
      <c r="BB13" s="15"/>
      <c r="BC13" s="15"/>
      <c r="BD13" s="15"/>
      <c r="BE13" s="15"/>
      <c r="BF13" s="15"/>
      <c r="BG13" s="15"/>
      <c r="BH13" s="18">
        <f t="shared" si="1"/>
        <v>0</v>
      </c>
    </row>
    <row r="14" spans="1:60" ht="12.75" hidden="1" outlineLevel="1">
      <c r="A14" s="21"/>
      <c r="B14" s="22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8">
        <f t="shared" si="0"/>
        <v>0</v>
      </c>
      <c r="BB14" s="15"/>
      <c r="BC14" s="15"/>
      <c r="BD14" s="15"/>
      <c r="BE14" s="15"/>
      <c r="BF14" s="15"/>
      <c r="BG14" s="15"/>
      <c r="BH14" s="18">
        <f t="shared" si="1"/>
        <v>0</v>
      </c>
    </row>
    <row r="15" spans="1:60" ht="12.75" hidden="1" outlineLevel="1">
      <c r="A15" s="21"/>
      <c r="B15" s="2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8">
        <f t="shared" si="0"/>
        <v>0</v>
      </c>
      <c r="BB15" s="15"/>
      <c r="BC15" s="15"/>
      <c r="BD15" s="15"/>
      <c r="BE15" s="15"/>
      <c r="BF15" s="15"/>
      <c r="BG15" s="15"/>
      <c r="BH15" s="18">
        <f t="shared" si="1"/>
        <v>0</v>
      </c>
    </row>
    <row r="16" spans="1:60" ht="12.75" hidden="1" outlineLevel="1">
      <c r="A16" s="21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8">
        <f t="shared" si="0"/>
        <v>0</v>
      </c>
      <c r="BB16" s="15"/>
      <c r="BC16" s="15"/>
      <c r="BD16" s="15"/>
      <c r="BE16" s="15"/>
      <c r="BF16" s="15"/>
      <c r="BG16" s="15"/>
      <c r="BH16" s="18">
        <f t="shared" si="1"/>
        <v>0</v>
      </c>
    </row>
    <row r="17" spans="1:60" ht="12.75" hidden="1" outlineLevel="1">
      <c r="A17" s="21"/>
      <c r="B17" s="22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8">
        <f t="shared" si="0"/>
        <v>0</v>
      </c>
      <c r="BB17" s="15"/>
      <c r="BC17" s="15"/>
      <c r="BD17" s="15"/>
      <c r="BE17" s="15"/>
      <c r="BF17" s="15"/>
      <c r="BG17" s="15"/>
      <c r="BH17" s="18">
        <f t="shared" si="1"/>
        <v>0</v>
      </c>
    </row>
    <row r="18" spans="1:60" ht="12.75" hidden="1" outlineLevel="1">
      <c r="A18" s="21"/>
      <c r="B18" s="22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8">
        <f t="shared" si="0"/>
        <v>0</v>
      </c>
      <c r="BB18" s="15"/>
      <c r="BC18" s="15"/>
      <c r="BD18" s="15"/>
      <c r="BE18" s="15"/>
      <c r="BF18" s="15"/>
      <c r="BG18" s="15"/>
      <c r="BH18" s="18">
        <f>SUM(BB18:BG18)</f>
        <v>0</v>
      </c>
    </row>
    <row r="19" spans="1:60" ht="12.75" hidden="1" outlineLevel="1">
      <c r="A19" s="21"/>
      <c r="B19" s="22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8">
        <f>SUM(C19:AZ19)</f>
        <v>0</v>
      </c>
      <c r="BB19" s="15"/>
      <c r="BC19" s="15"/>
      <c r="BD19" s="15"/>
      <c r="BE19" s="15"/>
      <c r="BF19" s="15"/>
      <c r="BG19" s="15"/>
      <c r="BH19" s="18">
        <f>SUM(BB19:BG19)</f>
        <v>0</v>
      </c>
    </row>
    <row r="20" spans="1:60" ht="12.75" hidden="1" outlineLevel="1">
      <c r="A20" s="21"/>
      <c r="B20" s="22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8">
        <f>(BA7+BA8+BA10+BA12+BA13+BA16+BA17)*0.15</f>
        <v>0</v>
      </c>
      <c r="BB20" s="15"/>
      <c r="BC20" s="15"/>
      <c r="BD20" s="15"/>
      <c r="BE20" s="15"/>
      <c r="BF20" s="15"/>
      <c r="BG20" s="15"/>
      <c r="BH20" s="18">
        <f>(BH7+BH8+BH10+BH12+BH13+BH16+BH17)*0.15</f>
        <v>1184943.177906</v>
      </c>
    </row>
    <row r="21" spans="1:60" ht="12.75" collapsed="1">
      <c r="A21" s="23">
        <v>212</v>
      </c>
      <c r="B21" s="24" t="s">
        <v>11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3">
        <f>SUM(BA22:BA24)</f>
        <v>0</v>
      </c>
      <c r="BB21" s="12">
        <f>SUM(BB22:BB24)</f>
        <v>700</v>
      </c>
      <c r="BC21" s="12"/>
      <c r="BD21" s="12"/>
      <c r="BE21" s="12"/>
      <c r="BF21" s="12"/>
      <c r="BG21" s="12"/>
      <c r="BH21" s="12">
        <f>SUM(BH22:BH24)</f>
        <v>700</v>
      </c>
    </row>
    <row r="22" spans="1:60" ht="12.75" hidden="1" outlineLevel="1">
      <c r="A22" s="25">
        <v>212</v>
      </c>
      <c r="B22" s="26" t="s">
        <v>12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18">
        <f aca="true" t="shared" si="2" ref="BA22:BA27">SUM(C22:AZ22)</f>
        <v>0</v>
      </c>
      <c r="BB22" s="27">
        <v>700</v>
      </c>
      <c r="BC22" s="27"/>
      <c r="BD22" s="27"/>
      <c r="BE22" s="27"/>
      <c r="BF22" s="27"/>
      <c r="BG22" s="27"/>
      <c r="BH22" s="18">
        <f aca="true" t="shared" si="3" ref="BH22:BH27">SUM(BB22:BG22)</f>
        <v>700</v>
      </c>
    </row>
    <row r="23" spans="1:60" ht="12.75" hidden="1" outlineLevel="1">
      <c r="A23" s="25">
        <v>212</v>
      </c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18">
        <f t="shared" si="2"/>
        <v>0</v>
      </c>
      <c r="BB23" s="27"/>
      <c r="BC23" s="27"/>
      <c r="BD23" s="27"/>
      <c r="BE23" s="27"/>
      <c r="BF23" s="27"/>
      <c r="BG23" s="27"/>
      <c r="BH23" s="18">
        <f t="shared" si="3"/>
        <v>0</v>
      </c>
    </row>
    <row r="24" spans="1:60" ht="12.75" hidden="1" outlineLevel="1">
      <c r="A24" s="25">
        <v>212</v>
      </c>
      <c r="B24" s="3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18">
        <f t="shared" si="2"/>
        <v>0</v>
      </c>
      <c r="BB24" s="27"/>
      <c r="BC24" s="27"/>
      <c r="BD24" s="27"/>
      <c r="BE24" s="27"/>
      <c r="BF24" s="27"/>
      <c r="BG24" s="27"/>
      <c r="BH24" s="18">
        <f t="shared" si="3"/>
        <v>0</v>
      </c>
    </row>
    <row r="25" spans="1:61" ht="12.75" hidden="1" outlineLevel="1">
      <c r="A25" s="23">
        <v>213</v>
      </c>
      <c r="B25" s="43" t="s">
        <v>240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18">
        <f t="shared" si="2"/>
        <v>0</v>
      </c>
      <c r="BB25" s="27">
        <f>BB9*0.302</f>
        <v>2385679.1999999997</v>
      </c>
      <c r="BC25" s="27"/>
      <c r="BD25" s="27"/>
      <c r="BE25" s="27"/>
      <c r="BF25" s="27"/>
      <c r="BG25" s="27"/>
      <c r="BH25" s="18">
        <f t="shared" si="3"/>
        <v>2385679.1999999997</v>
      </c>
      <c r="BI25" s="2"/>
    </row>
    <row r="26" spans="1:60" s="28" customFormat="1" ht="12.75" hidden="1" outlineLevel="1">
      <c r="A26" s="23">
        <v>213</v>
      </c>
      <c r="B26" s="128" t="s">
        <v>241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3">
        <f t="shared" si="2"/>
        <v>0</v>
      </c>
      <c r="BB26" s="12">
        <v>2385700</v>
      </c>
      <c r="BC26" s="12"/>
      <c r="BD26" s="12"/>
      <c r="BE26" s="12"/>
      <c r="BF26" s="12"/>
      <c r="BG26" s="12"/>
      <c r="BH26" s="12">
        <f t="shared" si="3"/>
        <v>2385700</v>
      </c>
    </row>
    <row r="27" spans="1:60" s="28" customFormat="1" ht="12.75" hidden="1" collapsed="1">
      <c r="A27" s="23">
        <v>213</v>
      </c>
      <c r="B27" s="11" t="s">
        <v>14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8">
        <f t="shared" si="2"/>
        <v>0</v>
      </c>
      <c r="BB27" s="12">
        <v>2500800</v>
      </c>
      <c r="BC27" s="12"/>
      <c r="BD27" s="12"/>
      <c r="BE27" s="12"/>
      <c r="BF27" s="12"/>
      <c r="BG27" s="12"/>
      <c r="BH27" s="18">
        <f t="shared" si="3"/>
        <v>2500800</v>
      </c>
    </row>
    <row r="28" spans="1:60" s="28" customFormat="1" ht="12.75" hidden="1">
      <c r="A28" s="23"/>
      <c r="B28" s="11" t="s">
        <v>15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3">
        <f>BA4*0.302</f>
        <v>0</v>
      </c>
      <c r="BB28" s="12">
        <f>BB4*0.302</f>
        <v>2500771.4</v>
      </c>
      <c r="BC28" s="12"/>
      <c r="BD28" s="12"/>
      <c r="BE28" s="12"/>
      <c r="BF28" s="12"/>
      <c r="BG28" s="12"/>
      <c r="BH28" s="14">
        <f>BH4*0.302</f>
        <v>2500771.4</v>
      </c>
    </row>
    <row r="29" spans="1:60" s="28" customFormat="1" ht="12.75" hidden="1">
      <c r="A29" s="29">
        <v>220</v>
      </c>
      <c r="B29" s="30" t="s">
        <v>16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129">
        <f>BA30+BA40+BA47+BA45</f>
        <v>0</v>
      </c>
      <c r="BB29" s="31">
        <f>BB30+BB40+BB47+BB45</f>
        <v>204000</v>
      </c>
      <c r="BC29" s="31"/>
      <c r="BD29" s="31"/>
      <c r="BE29" s="31"/>
      <c r="BF29" s="31"/>
      <c r="BG29" s="31"/>
      <c r="BH29" s="32">
        <f>BH30+BH40+BH47+BH45</f>
        <v>204000</v>
      </c>
    </row>
    <row r="30" spans="1:61" s="47" customFormat="1" ht="12.75">
      <c r="A30" s="23">
        <v>221</v>
      </c>
      <c r="B30" s="24" t="s">
        <v>17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3">
        <f>SUM(BA31:BA39)</f>
        <v>0</v>
      </c>
      <c r="BB30" s="12">
        <f>SUM(BB31:BB39)</f>
        <v>45000</v>
      </c>
      <c r="BC30" s="12"/>
      <c r="BD30" s="12"/>
      <c r="BE30" s="12"/>
      <c r="BF30" s="12"/>
      <c r="BG30" s="12"/>
      <c r="BH30" s="14">
        <f>SUM(BH31:BH39)</f>
        <v>45000</v>
      </c>
      <c r="BI30" s="130"/>
    </row>
    <row r="31" spans="1:60" s="47" customFormat="1" ht="12.75" outlineLevel="1">
      <c r="A31" s="25">
        <v>221</v>
      </c>
      <c r="B31" s="26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18">
        <f aca="true" t="shared" si="4" ref="BA31:BA39">SUM(C31:AZ31)</f>
        <v>0</v>
      </c>
      <c r="BB31" s="27">
        <v>12000</v>
      </c>
      <c r="BC31" s="27"/>
      <c r="BD31" s="27"/>
      <c r="BE31" s="27"/>
      <c r="BF31" s="27"/>
      <c r="BG31" s="27"/>
      <c r="BH31" s="18">
        <f aca="true" t="shared" si="5" ref="BH31:BH39">SUM(BB31:BG31)</f>
        <v>12000</v>
      </c>
    </row>
    <row r="32" spans="1:60" s="47" customFormat="1" ht="12.75" outlineLevel="1">
      <c r="A32" s="25">
        <v>221</v>
      </c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18">
        <f t="shared" si="4"/>
        <v>0</v>
      </c>
      <c r="BB32" s="27"/>
      <c r="BC32" s="27"/>
      <c r="BD32" s="27"/>
      <c r="BE32" s="27"/>
      <c r="BF32" s="27"/>
      <c r="BG32" s="27"/>
      <c r="BH32" s="18">
        <f t="shared" si="5"/>
        <v>0</v>
      </c>
    </row>
    <row r="33" spans="1:60" s="28" customFormat="1" ht="12.75" outlineLevel="1">
      <c r="A33" s="25">
        <v>221</v>
      </c>
      <c r="B33" s="59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18">
        <f t="shared" si="4"/>
        <v>0</v>
      </c>
      <c r="BB33" s="27"/>
      <c r="BC33" s="27"/>
      <c r="BD33" s="27"/>
      <c r="BE33" s="27"/>
      <c r="BF33" s="27"/>
      <c r="BG33" s="27"/>
      <c r="BH33" s="18">
        <f t="shared" si="5"/>
        <v>0</v>
      </c>
    </row>
    <row r="34" spans="1:60" s="28" customFormat="1" ht="12.75" outlineLevel="1">
      <c r="A34" s="25">
        <v>221</v>
      </c>
      <c r="B34" s="26" t="s">
        <v>20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18">
        <f t="shared" si="4"/>
        <v>0</v>
      </c>
      <c r="BB34" s="27">
        <v>30000</v>
      </c>
      <c r="BC34" s="27"/>
      <c r="BD34" s="27"/>
      <c r="BE34" s="27"/>
      <c r="BF34" s="27"/>
      <c r="BG34" s="27"/>
      <c r="BH34" s="18">
        <f t="shared" si="5"/>
        <v>30000</v>
      </c>
    </row>
    <row r="35" spans="1:60" s="28" customFormat="1" ht="22.5" outlineLevel="1">
      <c r="A35" s="25">
        <v>221</v>
      </c>
      <c r="B35" s="33" t="s">
        <v>242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18">
        <f t="shared" si="4"/>
        <v>0</v>
      </c>
      <c r="BB35" s="27"/>
      <c r="BC35" s="27"/>
      <c r="BD35" s="27"/>
      <c r="BE35" s="27"/>
      <c r="BF35" s="27"/>
      <c r="BG35" s="27"/>
      <c r="BH35" s="18">
        <f t="shared" si="5"/>
        <v>0</v>
      </c>
    </row>
    <row r="36" spans="1:60" s="28" customFormat="1" ht="12.75" outlineLevel="1">
      <c r="A36" s="25">
        <v>221</v>
      </c>
      <c r="B36" s="33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18">
        <f t="shared" si="4"/>
        <v>0</v>
      </c>
      <c r="BB36" s="27"/>
      <c r="BC36" s="27"/>
      <c r="BD36" s="27"/>
      <c r="BE36" s="27"/>
      <c r="BF36" s="27"/>
      <c r="BG36" s="27"/>
      <c r="BH36" s="18">
        <f t="shared" si="5"/>
        <v>0</v>
      </c>
    </row>
    <row r="37" spans="1:60" s="28" customFormat="1" ht="12.75" outlineLevel="1">
      <c r="A37" s="25">
        <v>221</v>
      </c>
      <c r="B37" s="26" t="s">
        <v>21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18">
        <f t="shared" si="4"/>
        <v>0</v>
      </c>
      <c r="BB37" s="27">
        <v>3000</v>
      </c>
      <c r="BC37" s="27"/>
      <c r="BD37" s="27"/>
      <c r="BE37" s="27"/>
      <c r="BF37" s="27"/>
      <c r="BG37" s="27"/>
      <c r="BH37" s="18">
        <f t="shared" si="5"/>
        <v>3000</v>
      </c>
    </row>
    <row r="38" spans="1:60" s="28" customFormat="1" ht="12.75" outlineLevel="1">
      <c r="A38" s="25">
        <v>221</v>
      </c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18">
        <f t="shared" si="4"/>
        <v>0</v>
      </c>
      <c r="BB38" s="27"/>
      <c r="BC38" s="27"/>
      <c r="BD38" s="27"/>
      <c r="BE38" s="27"/>
      <c r="BF38" s="27"/>
      <c r="BG38" s="27"/>
      <c r="BH38" s="18">
        <f t="shared" si="5"/>
        <v>0</v>
      </c>
    </row>
    <row r="39" spans="1:60" s="28" customFormat="1" ht="12.75" outlineLevel="1">
      <c r="A39" s="25">
        <v>221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18">
        <f t="shared" si="4"/>
        <v>0</v>
      </c>
      <c r="BB39" s="27"/>
      <c r="BC39" s="27"/>
      <c r="BD39" s="27"/>
      <c r="BE39" s="27"/>
      <c r="BF39" s="27"/>
      <c r="BG39" s="27"/>
      <c r="BH39" s="18">
        <f t="shared" si="5"/>
        <v>0</v>
      </c>
    </row>
    <row r="40" spans="1:60" s="28" customFormat="1" ht="12.75">
      <c r="A40" s="34">
        <v>222</v>
      </c>
      <c r="B40" s="35" t="s">
        <v>23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3">
        <f>SUM(BA41:BA44)</f>
        <v>0</v>
      </c>
      <c r="BB40" s="19">
        <f>SUM(BB41:BB44)</f>
        <v>3000</v>
      </c>
      <c r="BC40" s="19"/>
      <c r="BD40" s="19"/>
      <c r="BE40" s="19"/>
      <c r="BF40" s="19"/>
      <c r="BG40" s="19"/>
      <c r="BH40" s="13">
        <f>SUM(BH41:BH44)</f>
        <v>3000</v>
      </c>
    </row>
    <row r="41" spans="1:60" s="28" customFormat="1" ht="25.5" outlineLevel="1">
      <c r="A41" s="25">
        <v>222</v>
      </c>
      <c r="B41" s="38" t="s">
        <v>243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18">
        <f>SUM(C41:AZ41)</f>
        <v>0</v>
      </c>
      <c r="BB41" s="27">
        <v>3000</v>
      </c>
      <c r="BC41" s="27"/>
      <c r="BD41" s="27"/>
      <c r="BE41" s="27"/>
      <c r="BF41" s="27"/>
      <c r="BG41" s="27"/>
      <c r="BH41" s="18">
        <f>SUM(BB41:BG41)</f>
        <v>3000</v>
      </c>
    </row>
    <row r="42" spans="1:60" s="28" customFormat="1" ht="12.75" outlineLevel="1">
      <c r="A42" s="25">
        <v>222</v>
      </c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18">
        <f>SUM(C42:AZ42)</f>
        <v>0</v>
      </c>
      <c r="BB42" s="27"/>
      <c r="BC42" s="27"/>
      <c r="BD42" s="27"/>
      <c r="BE42" s="27"/>
      <c r="BF42" s="27"/>
      <c r="BG42" s="27"/>
      <c r="BH42" s="18">
        <f>SUM(BB42:BG42)</f>
        <v>0</v>
      </c>
    </row>
    <row r="43" spans="1:60" ht="12.75" outlineLevel="1">
      <c r="A43" s="25">
        <v>222</v>
      </c>
      <c r="B43" s="3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18">
        <f>SUM(C43:AZ43)</f>
        <v>0</v>
      </c>
      <c r="BB43" s="27"/>
      <c r="BC43" s="27"/>
      <c r="BD43" s="27"/>
      <c r="BE43" s="27"/>
      <c r="BF43" s="27"/>
      <c r="BG43" s="27"/>
      <c r="BH43" s="18">
        <f>SUM(BB43:BG43)</f>
        <v>0</v>
      </c>
    </row>
    <row r="44" spans="1:60" ht="12.75" outlineLevel="1">
      <c r="A44" s="25">
        <v>222</v>
      </c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18">
        <f>SUM(C44:AZ44)</f>
        <v>0</v>
      </c>
      <c r="BB44" s="27"/>
      <c r="BC44" s="27"/>
      <c r="BD44" s="27"/>
      <c r="BE44" s="27"/>
      <c r="BF44" s="27"/>
      <c r="BG44" s="27"/>
      <c r="BH44" s="18">
        <f>SUM(BB44:BG44)</f>
        <v>0</v>
      </c>
    </row>
    <row r="45" spans="1:60" ht="12" customHeight="1">
      <c r="A45" s="23">
        <v>225</v>
      </c>
      <c r="B45" s="24" t="s">
        <v>47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4">
        <f>SUM(BA46:BA46)</f>
        <v>0</v>
      </c>
      <c r="BB45" s="12">
        <f>SUM(BB46:BB46)</f>
        <v>15000</v>
      </c>
      <c r="BC45" s="12"/>
      <c r="BD45" s="12"/>
      <c r="BE45" s="12"/>
      <c r="BF45" s="12"/>
      <c r="BG45" s="12"/>
      <c r="BH45" s="14">
        <f>SUM(BH46:BH46)</f>
        <v>15000</v>
      </c>
    </row>
    <row r="46" spans="1:60" ht="24" customHeight="1" outlineLevel="1">
      <c r="A46" s="25">
        <v>225</v>
      </c>
      <c r="B46" s="26" t="s">
        <v>244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18">
        <f>SUM(C46:AZ46)</f>
        <v>0</v>
      </c>
      <c r="BB46" s="27">
        <v>15000</v>
      </c>
      <c r="BC46" s="27"/>
      <c r="BD46" s="27"/>
      <c r="BE46" s="27"/>
      <c r="BF46" s="27"/>
      <c r="BG46" s="27"/>
      <c r="BH46" s="18">
        <f>SUM(BB46:BG46)</f>
        <v>15000</v>
      </c>
    </row>
    <row r="47" spans="1:60" ht="12" customHeight="1">
      <c r="A47" s="23">
        <v>226</v>
      </c>
      <c r="B47" s="24" t="s">
        <v>47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4">
        <f>SUM(BA48:BA65)</f>
        <v>0</v>
      </c>
      <c r="BB47" s="12">
        <f>SUM(BB48:BB65)</f>
        <v>141000</v>
      </c>
      <c r="BC47" s="12"/>
      <c r="BD47" s="12"/>
      <c r="BE47" s="12"/>
      <c r="BF47" s="12"/>
      <c r="BG47" s="12"/>
      <c r="BH47" s="14">
        <f>SUM(BH48:BH65)</f>
        <v>141000</v>
      </c>
    </row>
    <row r="48" spans="1:60" ht="12.75" outlineLevel="1">
      <c r="A48" s="25">
        <v>226</v>
      </c>
      <c r="B48" s="60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18">
        <f aca="true" t="shared" si="6" ref="BA48:BA65">SUM(C48:AZ48)</f>
        <v>0</v>
      </c>
      <c r="BB48" s="27"/>
      <c r="BC48" s="27"/>
      <c r="BD48" s="27"/>
      <c r="BE48" s="27"/>
      <c r="BF48" s="27"/>
      <c r="BG48" s="27"/>
      <c r="BH48" s="18">
        <f aca="true" t="shared" si="7" ref="BH48:BH65">SUM(BB48:BG48)</f>
        <v>0</v>
      </c>
    </row>
    <row r="49" spans="1:60" ht="12.75" outlineLevel="1">
      <c r="A49" s="25">
        <v>226</v>
      </c>
      <c r="B49" s="26" t="s">
        <v>50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18">
        <f t="shared" si="6"/>
        <v>0</v>
      </c>
      <c r="BB49" s="27"/>
      <c r="BC49" s="27"/>
      <c r="BD49" s="27"/>
      <c r="BE49" s="27"/>
      <c r="BF49" s="27"/>
      <c r="BG49" s="27"/>
      <c r="BH49" s="18">
        <f t="shared" si="7"/>
        <v>0</v>
      </c>
    </row>
    <row r="50" spans="1:60" ht="12.75" outlineLevel="1">
      <c r="A50" s="25">
        <v>226</v>
      </c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18">
        <f t="shared" si="6"/>
        <v>0</v>
      </c>
      <c r="BB50" s="27"/>
      <c r="BC50" s="27"/>
      <c r="BD50" s="27"/>
      <c r="BE50" s="27"/>
      <c r="BF50" s="27"/>
      <c r="BG50" s="27"/>
      <c r="BH50" s="18">
        <f t="shared" si="7"/>
        <v>0</v>
      </c>
    </row>
    <row r="51" spans="1:60" ht="12.75" outlineLevel="1">
      <c r="A51" s="25">
        <v>226</v>
      </c>
      <c r="B51" s="26" t="s">
        <v>56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18">
        <f t="shared" si="6"/>
        <v>0</v>
      </c>
      <c r="BB51" s="27">
        <v>25000</v>
      </c>
      <c r="BC51" s="27"/>
      <c r="BD51" s="27"/>
      <c r="BE51" s="27"/>
      <c r="BF51" s="27"/>
      <c r="BG51" s="27"/>
      <c r="BH51" s="18">
        <f t="shared" si="7"/>
        <v>25000</v>
      </c>
    </row>
    <row r="52" spans="1:60" ht="12.75" outlineLevel="1">
      <c r="A52" s="25">
        <v>226</v>
      </c>
      <c r="B52" s="26" t="s">
        <v>245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18">
        <f t="shared" si="6"/>
        <v>0</v>
      </c>
      <c r="BB52" s="27"/>
      <c r="BC52" s="27"/>
      <c r="BD52" s="27"/>
      <c r="BE52" s="27"/>
      <c r="BF52" s="27"/>
      <c r="BG52" s="27"/>
      <c r="BH52" s="18">
        <f t="shared" si="7"/>
        <v>0</v>
      </c>
    </row>
    <row r="53" spans="1:60" ht="12.75" outlineLevel="1">
      <c r="A53" s="25">
        <v>226</v>
      </c>
      <c r="B53" s="26" t="s">
        <v>246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18">
        <f t="shared" si="6"/>
        <v>0</v>
      </c>
      <c r="BB53" s="27">
        <v>100000</v>
      </c>
      <c r="BC53" s="27"/>
      <c r="BD53" s="27"/>
      <c r="BE53" s="27"/>
      <c r="BF53" s="27"/>
      <c r="BG53" s="27"/>
      <c r="BH53" s="18">
        <f t="shared" si="7"/>
        <v>100000</v>
      </c>
    </row>
    <row r="54" spans="1:60" ht="12.75" outlineLevel="1">
      <c r="A54" s="25">
        <v>226</v>
      </c>
      <c r="B54" s="60" t="s">
        <v>60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18">
        <f t="shared" si="6"/>
        <v>0</v>
      </c>
      <c r="BB54" s="27"/>
      <c r="BC54" s="27"/>
      <c r="BD54" s="27"/>
      <c r="BE54" s="27"/>
      <c r="BF54" s="27"/>
      <c r="BG54" s="27"/>
      <c r="BH54" s="18">
        <f t="shared" si="7"/>
        <v>0</v>
      </c>
    </row>
    <row r="55" spans="1:60" ht="12.75" outlineLevel="1">
      <c r="A55" s="25">
        <v>226</v>
      </c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18">
        <f t="shared" si="6"/>
        <v>0</v>
      </c>
      <c r="BB55" s="27"/>
      <c r="BC55" s="27"/>
      <c r="BD55" s="27"/>
      <c r="BE55" s="27"/>
      <c r="BF55" s="27"/>
      <c r="BG55" s="27"/>
      <c r="BH55" s="18">
        <f t="shared" si="7"/>
        <v>0</v>
      </c>
    </row>
    <row r="56" spans="1:60" ht="25.5" outlineLevel="1">
      <c r="A56" s="25">
        <v>226</v>
      </c>
      <c r="B56" s="38" t="s">
        <v>247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18">
        <f t="shared" si="6"/>
        <v>0</v>
      </c>
      <c r="BB56" s="27">
        <v>2000</v>
      </c>
      <c r="BC56" s="27"/>
      <c r="BD56" s="27"/>
      <c r="BE56" s="27"/>
      <c r="BF56" s="27"/>
      <c r="BG56" s="27"/>
      <c r="BH56" s="18">
        <f t="shared" si="7"/>
        <v>2000</v>
      </c>
    </row>
    <row r="57" spans="1:60" ht="25.5" outlineLevel="1">
      <c r="A57" s="25">
        <v>226</v>
      </c>
      <c r="B57" s="59" t="s">
        <v>248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18">
        <f t="shared" si="6"/>
        <v>0</v>
      </c>
      <c r="BB57" s="27">
        <v>4000</v>
      </c>
      <c r="BC57" s="27"/>
      <c r="BD57" s="27"/>
      <c r="BE57" s="27"/>
      <c r="BF57" s="27"/>
      <c r="BG57" s="27"/>
      <c r="BH57" s="18">
        <f t="shared" si="7"/>
        <v>4000</v>
      </c>
    </row>
    <row r="58" spans="1:60" ht="38.25" outlineLevel="1">
      <c r="A58" s="25">
        <v>226</v>
      </c>
      <c r="B58" s="46" t="s">
        <v>249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18">
        <f>SUM(C58:AZ58)</f>
        <v>0</v>
      </c>
      <c r="BB58" s="27">
        <v>10000</v>
      </c>
      <c r="BC58" s="27"/>
      <c r="BD58" s="27"/>
      <c r="BE58" s="27"/>
      <c r="BF58" s="27"/>
      <c r="BG58" s="27"/>
      <c r="BH58" s="18">
        <f t="shared" si="7"/>
        <v>10000</v>
      </c>
    </row>
    <row r="59" spans="1:60" ht="25.5" customHeight="1" outlineLevel="1">
      <c r="A59" s="25">
        <v>226</v>
      </c>
      <c r="B59" s="38" t="s">
        <v>250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18">
        <f t="shared" si="6"/>
        <v>0</v>
      </c>
      <c r="BB59" s="27"/>
      <c r="BC59" s="27"/>
      <c r="BD59" s="27"/>
      <c r="BE59" s="27"/>
      <c r="BF59" s="27"/>
      <c r="BG59" s="27"/>
      <c r="BH59" s="18">
        <f t="shared" si="7"/>
        <v>0</v>
      </c>
    </row>
    <row r="60" spans="1:60" ht="12.75" outlineLevel="1">
      <c r="A60" s="25">
        <v>226</v>
      </c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18">
        <f t="shared" si="6"/>
        <v>0</v>
      </c>
      <c r="BB60" s="27"/>
      <c r="BC60" s="27"/>
      <c r="BD60" s="27"/>
      <c r="BE60" s="27"/>
      <c r="BF60" s="27"/>
      <c r="BG60" s="27"/>
      <c r="BH60" s="18">
        <f t="shared" si="7"/>
        <v>0</v>
      </c>
    </row>
    <row r="61" spans="1:60" ht="12.75" outlineLevel="1">
      <c r="A61" s="25">
        <v>226</v>
      </c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18">
        <f t="shared" si="6"/>
        <v>0</v>
      </c>
      <c r="BB61" s="27"/>
      <c r="BC61" s="27"/>
      <c r="BD61" s="27"/>
      <c r="BE61" s="27"/>
      <c r="BF61" s="27"/>
      <c r="BG61" s="27"/>
      <c r="BH61" s="18">
        <f t="shared" si="7"/>
        <v>0</v>
      </c>
    </row>
    <row r="62" spans="1:60" ht="12.75" outlineLevel="1">
      <c r="A62" s="25">
        <v>226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18">
        <f t="shared" si="6"/>
        <v>0</v>
      </c>
      <c r="BB62" s="27"/>
      <c r="BC62" s="27"/>
      <c r="BD62" s="27"/>
      <c r="BE62" s="27"/>
      <c r="BF62" s="27"/>
      <c r="BG62" s="27"/>
      <c r="BH62" s="18">
        <f t="shared" si="7"/>
        <v>0</v>
      </c>
    </row>
    <row r="63" spans="1:60" ht="12.75" outlineLevel="1">
      <c r="A63" s="25">
        <v>226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18">
        <f t="shared" si="6"/>
        <v>0</v>
      </c>
      <c r="BB63" s="27"/>
      <c r="BC63" s="27"/>
      <c r="BD63" s="27"/>
      <c r="BE63" s="27"/>
      <c r="BF63" s="27"/>
      <c r="BG63" s="27"/>
      <c r="BH63" s="18">
        <f t="shared" si="7"/>
        <v>0</v>
      </c>
    </row>
    <row r="64" spans="1:60" ht="12.75" outlineLevel="1">
      <c r="A64" s="25">
        <v>226</v>
      </c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18">
        <f t="shared" si="6"/>
        <v>0</v>
      </c>
      <c r="BB64" s="27"/>
      <c r="BC64" s="27"/>
      <c r="BD64" s="27"/>
      <c r="BE64" s="27"/>
      <c r="BF64" s="27"/>
      <c r="BG64" s="27"/>
      <c r="BH64" s="18">
        <f t="shared" si="7"/>
        <v>0</v>
      </c>
    </row>
    <row r="65" spans="1:60" ht="12.75" outlineLevel="1">
      <c r="A65" s="25">
        <v>226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18">
        <f t="shared" si="6"/>
        <v>0</v>
      </c>
      <c r="BB65" s="27"/>
      <c r="BC65" s="27"/>
      <c r="BD65" s="27"/>
      <c r="BE65" s="27"/>
      <c r="BF65" s="27"/>
      <c r="BG65" s="27"/>
      <c r="BH65" s="18">
        <f t="shared" si="7"/>
        <v>0</v>
      </c>
    </row>
    <row r="66" spans="1:60" ht="12.75">
      <c r="A66" s="29">
        <v>300</v>
      </c>
      <c r="B66" s="39" t="s">
        <v>76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2">
        <f>BA67+BA82</f>
        <v>0</v>
      </c>
      <c r="BB66" s="31">
        <f>BB67+BB82</f>
        <v>993200</v>
      </c>
      <c r="BC66" s="31"/>
      <c r="BD66" s="31"/>
      <c r="BE66" s="31"/>
      <c r="BF66" s="31"/>
      <c r="BG66" s="31"/>
      <c r="BH66" s="31">
        <f>BH67+BH82</f>
        <v>993200</v>
      </c>
    </row>
    <row r="67" spans="1:60" ht="12.75">
      <c r="A67" s="23">
        <v>310</v>
      </c>
      <c r="B67" s="37" t="s">
        <v>77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4">
        <f>SUM(BA68:BA81)</f>
        <v>0</v>
      </c>
      <c r="BB67" s="12">
        <f>SUM(BB68:BB81)</f>
        <v>693200</v>
      </c>
      <c r="BC67" s="12"/>
      <c r="BD67" s="12"/>
      <c r="BE67" s="12"/>
      <c r="BF67" s="12"/>
      <c r="BG67" s="12"/>
      <c r="BH67" s="14">
        <f>SUM(BH68:BH81)</f>
        <v>693200</v>
      </c>
    </row>
    <row r="68" spans="1:60" ht="12.75" outlineLevel="1">
      <c r="A68" s="25">
        <v>310</v>
      </c>
      <c r="B68" s="38" t="s">
        <v>116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18">
        <f aca="true" t="shared" si="8" ref="BA68:BA81">SUM(C68:AZ68)</f>
        <v>0</v>
      </c>
      <c r="BB68" s="27">
        <f>-28700+117000</f>
        <v>88300</v>
      </c>
      <c r="BC68" s="27"/>
      <c r="BD68" s="27"/>
      <c r="BE68" s="27"/>
      <c r="BF68" s="27"/>
      <c r="BG68" s="27"/>
      <c r="BH68" s="18">
        <f aca="true" t="shared" si="9" ref="BH68:BH81">SUM(BB68:BG68)</f>
        <v>88300</v>
      </c>
    </row>
    <row r="69" spans="1:60" ht="42.75" customHeight="1" outlineLevel="1">
      <c r="A69" s="25">
        <v>310</v>
      </c>
      <c r="B69" s="38" t="s">
        <v>251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18">
        <f t="shared" si="8"/>
        <v>0</v>
      </c>
      <c r="BB69" s="27">
        <v>100000</v>
      </c>
      <c r="BC69" s="27"/>
      <c r="BD69" s="27"/>
      <c r="BE69" s="27"/>
      <c r="BF69" s="27"/>
      <c r="BG69" s="27"/>
      <c r="BH69" s="18">
        <f t="shared" si="9"/>
        <v>100000</v>
      </c>
    </row>
    <row r="70" spans="1:60" ht="12.75" outlineLevel="1">
      <c r="A70" s="25">
        <v>310</v>
      </c>
      <c r="B70" s="26" t="s">
        <v>80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18">
        <f t="shared" si="8"/>
        <v>0</v>
      </c>
      <c r="BB70" s="27">
        <v>40000</v>
      </c>
      <c r="BC70" s="27"/>
      <c r="BD70" s="27"/>
      <c r="BE70" s="27"/>
      <c r="BF70" s="27"/>
      <c r="BG70" s="27"/>
      <c r="BH70" s="18">
        <f t="shared" si="9"/>
        <v>40000</v>
      </c>
    </row>
    <row r="71" spans="1:60" ht="12.75" outlineLevel="1">
      <c r="A71" s="25">
        <v>310</v>
      </c>
      <c r="B71" s="26" t="s">
        <v>252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18">
        <f t="shared" si="8"/>
        <v>0</v>
      </c>
      <c r="BB71" s="27">
        <v>200000</v>
      </c>
      <c r="BC71" s="27"/>
      <c r="BD71" s="27"/>
      <c r="BE71" s="27"/>
      <c r="BF71" s="27"/>
      <c r="BG71" s="27"/>
      <c r="BH71" s="18">
        <f t="shared" si="9"/>
        <v>200000</v>
      </c>
    </row>
    <row r="72" spans="1:60" ht="12.75" outlineLevel="1">
      <c r="A72" s="25">
        <v>310</v>
      </c>
      <c r="B72" s="26" t="s">
        <v>253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18">
        <f t="shared" si="8"/>
        <v>0</v>
      </c>
      <c r="BB72" s="27"/>
      <c r="BC72" s="27"/>
      <c r="BD72" s="27"/>
      <c r="BE72" s="27"/>
      <c r="BF72" s="27"/>
      <c r="BG72" s="27"/>
      <c r="BH72" s="18">
        <f t="shared" si="9"/>
        <v>0</v>
      </c>
    </row>
    <row r="73" spans="1:60" ht="25.5" outlineLevel="1">
      <c r="A73" s="25">
        <v>310</v>
      </c>
      <c r="B73" s="102" t="s">
        <v>254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18">
        <f t="shared" si="8"/>
        <v>0</v>
      </c>
      <c r="BB73" s="27">
        <v>46000</v>
      </c>
      <c r="BC73" s="27"/>
      <c r="BD73" s="27"/>
      <c r="BE73" s="27"/>
      <c r="BF73" s="27"/>
      <c r="BG73" s="27"/>
      <c r="BH73" s="18">
        <f t="shared" si="9"/>
        <v>46000</v>
      </c>
    </row>
    <row r="74" spans="1:60" ht="27.75" customHeight="1" outlineLevel="1">
      <c r="A74" s="25">
        <v>310</v>
      </c>
      <c r="B74" s="38" t="s">
        <v>255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18">
        <f t="shared" si="8"/>
        <v>0</v>
      </c>
      <c r="BB74" s="27">
        <v>88900</v>
      </c>
      <c r="BC74" s="27"/>
      <c r="BD74" s="27"/>
      <c r="BE74" s="27"/>
      <c r="BF74" s="27"/>
      <c r="BG74" s="27"/>
      <c r="BH74" s="18">
        <f t="shared" si="9"/>
        <v>88900</v>
      </c>
    </row>
    <row r="75" spans="1:60" ht="12.75" outlineLevel="1">
      <c r="A75" s="25">
        <v>310</v>
      </c>
      <c r="B75" s="38" t="s">
        <v>256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18">
        <f t="shared" si="8"/>
        <v>0</v>
      </c>
      <c r="BB75" s="27"/>
      <c r="BC75" s="27"/>
      <c r="BD75" s="27"/>
      <c r="BE75" s="27"/>
      <c r="BF75" s="27"/>
      <c r="BG75" s="27"/>
      <c r="BH75" s="18">
        <f t="shared" si="9"/>
        <v>0</v>
      </c>
    </row>
    <row r="76" spans="1:60" ht="12.75" outlineLevel="1">
      <c r="A76" s="25">
        <v>310</v>
      </c>
      <c r="B76" s="38" t="s">
        <v>115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18">
        <f t="shared" si="8"/>
        <v>0</v>
      </c>
      <c r="BB76" s="27">
        <v>50000</v>
      </c>
      <c r="BC76" s="27"/>
      <c r="BD76" s="27"/>
      <c r="BE76" s="27"/>
      <c r="BF76" s="27"/>
      <c r="BG76" s="27"/>
      <c r="BH76" s="18">
        <f t="shared" si="9"/>
        <v>50000</v>
      </c>
    </row>
    <row r="77" spans="1:60" ht="12.75" outlineLevel="1">
      <c r="A77" s="25">
        <v>310</v>
      </c>
      <c r="B77" s="38" t="s">
        <v>84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18">
        <f t="shared" si="8"/>
        <v>0</v>
      </c>
      <c r="BB77" s="27"/>
      <c r="BC77" s="27"/>
      <c r="BD77" s="27"/>
      <c r="BE77" s="27"/>
      <c r="BF77" s="27"/>
      <c r="BG77" s="27"/>
      <c r="BH77" s="18">
        <f t="shared" si="9"/>
        <v>0</v>
      </c>
    </row>
    <row r="78" spans="1:60" ht="12.75" outlineLevel="1">
      <c r="A78" s="25">
        <v>310</v>
      </c>
      <c r="B78" s="38" t="s">
        <v>257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18">
        <f t="shared" si="8"/>
        <v>0</v>
      </c>
      <c r="BB78" s="27"/>
      <c r="BC78" s="27"/>
      <c r="BD78" s="27"/>
      <c r="BE78" s="27"/>
      <c r="BF78" s="27"/>
      <c r="BG78" s="27"/>
      <c r="BH78" s="18">
        <f t="shared" si="9"/>
        <v>0</v>
      </c>
    </row>
    <row r="79" spans="1:60" ht="25.5" outlineLevel="1">
      <c r="A79" s="25">
        <v>310</v>
      </c>
      <c r="B79" s="38" t="s">
        <v>258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18">
        <f t="shared" si="8"/>
        <v>0</v>
      </c>
      <c r="BB79" s="27">
        <v>50000</v>
      </c>
      <c r="BC79" s="27"/>
      <c r="BD79" s="27"/>
      <c r="BE79" s="27"/>
      <c r="BF79" s="27"/>
      <c r="BG79" s="27"/>
      <c r="BH79" s="18">
        <f t="shared" si="9"/>
        <v>50000</v>
      </c>
    </row>
    <row r="80" spans="1:60" ht="12.75" outlineLevel="1">
      <c r="A80" s="25">
        <v>310</v>
      </c>
      <c r="B80" s="38" t="s">
        <v>259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18">
        <f t="shared" si="8"/>
        <v>0</v>
      </c>
      <c r="BB80" s="27">
        <v>30000</v>
      </c>
      <c r="BC80" s="27"/>
      <c r="BD80" s="27"/>
      <c r="BE80" s="27"/>
      <c r="BF80" s="27"/>
      <c r="BG80" s="27"/>
      <c r="BH80" s="18">
        <f t="shared" si="9"/>
        <v>30000</v>
      </c>
    </row>
    <row r="81" spans="1:60" ht="12.75" outlineLevel="1">
      <c r="A81" s="25">
        <v>310</v>
      </c>
      <c r="B81" s="38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18">
        <f t="shared" si="8"/>
        <v>0</v>
      </c>
      <c r="BB81" s="27"/>
      <c r="BC81" s="27"/>
      <c r="BD81" s="27"/>
      <c r="BE81" s="27"/>
      <c r="BF81" s="27"/>
      <c r="BG81" s="27"/>
      <c r="BH81" s="18">
        <f t="shared" si="9"/>
        <v>0</v>
      </c>
    </row>
    <row r="82" spans="1:60" ht="25.5">
      <c r="A82" s="23">
        <v>340</v>
      </c>
      <c r="B82" s="37" t="s">
        <v>86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4">
        <f>SUM(BA83:BA97)</f>
        <v>0</v>
      </c>
      <c r="BB82" s="12">
        <f>SUM(BB83:BB97)</f>
        <v>300000</v>
      </c>
      <c r="BC82" s="12"/>
      <c r="BD82" s="12"/>
      <c r="BE82" s="12"/>
      <c r="BF82" s="12"/>
      <c r="BG82" s="12"/>
      <c r="BH82" s="14">
        <f>SUM(BH83:BH97)</f>
        <v>300000</v>
      </c>
    </row>
    <row r="83" spans="1:60" ht="26.25" customHeight="1" outlineLevel="1">
      <c r="A83" s="25">
        <v>340</v>
      </c>
      <c r="B83" s="38" t="s">
        <v>260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18">
        <f aca="true" t="shared" si="10" ref="BA83:BA97">SUM(C83:AZ83)</f>
        <v>0</v>
      </c>
      <c r="BB83" s="27"/>
      <c r="BC83" s="27"/>
      <c r="BD83" s="27"/>
      <c r="BE83" s="27"/>
      <c r="BF83" s="27"/>
      <c r="BG83" s="27"/>
      <c r="BH83" s="18">
        <f aca="true" t="shared" si="11" ref="BH83:BH97">SUM(BB83:BG83)</f>
        <v>0</v>
      </c>
    </row>
    <row r="84" spans="1:60" ht="39" customHeight="1" outlineLevel="1">
      <c r="A84" s="25">
        <v>340</v>
      </c>
      <c r="B84" s="38" t="s">
        <v>261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18">
        <f t="shared" si="10"/>
        <v>0</v>
      </c>
      <c r="BB84" s="27">
        <v>100000</v>
      </c>
      <c r="BC84" s="27"/>
      <c r="BD84" s="27"/>
      <c r="BE84" s="27"/>
      <c r="BF84" s="27"/>
      <c r="BG84" s="27"/>
      <c r="BH84" s="18">
        <f t="shared" si="11"/>
        <v>100000</v>
      </c>
    </row>
    <row r="85" spans="1:60" ht="25.5" outlineLevel="1">
      <c r="A85" s="25">
        <v>340</v>
      </c>
      <c r="B85" s="38" t="s">
        <v>93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18">
        <f t="shared" si="10"/>
        <v>0</v>
      </c>
      <c r="BB85" s="27">
        <v>40000</v>
      </c>
      <c r="BC85" s="27"/>
      <c r="BD85" s="27"/>
      <c r="BE85" s="27"/>
      <c r="BF85" s="27"/>
      <c r="BG85" s="27"/>
      <c r="BH85" s="18">
        <f t="shared" si="11"/>
        <v>40000</v>
      </c>
    </row>
    <row r="86" spans="1:60" ht="39.75" customHeight="1" outlineLevel="1">
      <c r="A86" s="25">
        <v>340</v>
      </c>
      <c r="B86" s="38" t="s">
        <v>121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18">
        <f t="shared" si="10"/>
        <v>0</v>
      </c>
      <c r="BB86" s="27">
        <v>50000</v>
      </c>
      <c r="BC86" s="27"/>
      <c r="BD86" s="27"/>
      <c r="BE86" s="27"/>
      <c r="BF86" s="27"/>
      <c r="BG86" s="27"/>
      <c r="BH86" s="18">
        <f t="shared" si="11"/>
        <v>50000</v>
      </c>
    </row>
    <row r="87" spans="1:60" ht="37.5" customHeight="1" outlineLevel="1">
      <c r="A87" s="25">
        <v>340</v>
      </c>
      <c r="B87" s="38" t="s">
        <v>262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18">
        <f t="shared" si="10"/>
        <v>0</v>
      </c>
      <c r="BB87" s="27">
        <v>50000</v>
      </c>
      <c r="BC87" s="27"/>
      <c r="BD87" s="27"/>
      <c r="BE87" s="27"/>
      <c r="BF87" s="27"/>
      <c r="BG87" s="27"/>
      <c r="BH87" s="18">
        <f t="shared" si="11"/>
        <v>50000</v>
      </c>
    </row>
    <row r="88" spans="1:60" ht="38.25" outlineLevel="1">
      <c r="A88" s="25">
        <v>340</v>
      </c>
      <c r="B88" s="38" t="s">
        <v>95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18">
        <f t="shared" si="10"/>
        <v>0</v>
      </c>
      <c r="BB88" s="27">
        <v>50000</v>
      </c>
      <c r="BC88" s="27"/>
      <c r="BD88" s="27"/>
      <c r="BE88" s="27"/>
      <c r="BF88" s="27"/>
      <c r="BG88" s="27"/>
      <c r="BH88" s="18">
        <f t="shared" si="11"/>
        <v>50000</v>
      </c>
    </row>
    <row r="89" spans="1:60" ht="12.75" outlineLevel="1">
      <c r="A89" s="25">
        <v>340</v>
      </c>
      <c r="B89" s="38" t="s">
        <v>117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18">
        <f t="shared" si="10"/>
        <v>0</v>
      </c>
      <c r="BB89" s="27"/>
      <c r="BC89" s="27"/>
      <c r="BD89" s="27"/>
      <c r="BE89" s="27"/>
      <c r="BF89" s="27"/>
      <c r="BG89" s="27"/>
      <c r="BH89" s="18">
        <f t="shared" si="11"/>
        <v>0</v>
      </c>
    </row>
    <row r="90" spans="1:60" ht="12.75" outlineLevel="1">
      <c r="A90" s="25">
        <v>340</v>
      </c>
      <c r="B90" s="26" t="s">
        <v>120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18">
        <f t="shared" si="10"/>
        <v>0</v>
      </c>
      <c r="BB90" s="27"/>
      <c r="BC90" s="27"/>
      <c r="BD90" s="27"/>
      <c r="BE90" s="27"/>
      <c r="BF90" s="27"/>
      <c r="BG90" s="27"/>
      <c r="BH90" s="18">
        <f t="shared" si="11"/>
        <v>0</v>
      </c>
    </row>
    <row r="91" spans="1:60" ht="12.75" outlineLevel="1">
      <c r="A91" s="25">
        <v>340</v>
      </c>
      <c r="B91" s="26" t="s">
        <v>100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18">
        <f t="shared" si="10"/>
        <v>0</v>
      </c>
      <c r="BB91" s="27"/>
      <c r="BC91" s="27"/>
      <c r="BD91" s="27"/>
      <c r="BE91" s="27"/>
      <c r="BF91" s="27"/>
      <c r="BG91" s="27"/>
      <c r="BH91" s="18">
        <f t="shared" si="11"/>
        <v>0</v>
      </c>
    </row>
    <row r="92" spans="1:60" ht="12.75" outlineLevel="1">
      <c r="A92" s="25">
        <v>340</v>
      </c>
      <c r="B92" s="26" t="s">
        <v>101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18">
        <f t="shared" si="10"/>
        <v>0</v>
      </c>
      <c r="BB92" s="27"/>
      <c r="BC92" s="27"/>
      <c r="BD92" s="27"/>
      <c r="BE92" s="27"/>
      <c r="BF92" s="27"/>
      <c r="BG92" s="27"/>
      <c r="BH92" s="18">
        <f t="shared" si="11"/>
        <v>0</v>
      </c>
    </row>
    <row r="93" spans="1:60" ht="25.5" outlineLevel="1">
      <c r="A93" s="25">
        <v>340</v>
      </c>
      <c r="B93" s="38" t="s">
        <v>263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18">
        <f t="shared" si="10"/>
        <v>0</v>
      </c>
      <c r="BB93" s="27">
        <v>10000</v>
      </c>
      <c r="BC93" s="27"/>
      <c r="BD93" s="27"/>
      <c r="BE93" s="27"/>
      <c r="BF93" s="27"/>
      <c r="BG93" s="27"/>
      <c r="BH93" s="18">
        <f t="shared" si="11"/>
        <v>10000</v>
      </c>
    </row>
    <row r="94" spans="1:60" ht="12.75" outlineLevel="1">
      <c r="A94" s="25">
        <v>340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18">
        <f t="shared" si="10"/>
        <v>0</v>
      </c>
      <c r="BB94" s="27"/>
      <c r="BC94" s="27"/>
      <c r="BD94" s="27"/>
      <c r="BE94" s="27"/>
      <c r="BF94" s="27"/>
      <c r="BG94" s="27"/>
      <c r="BH94" s="18">
        <f t="shared" si="11"/>
        <v>0</v>
      </c>
    </row>
    <row r="95" spans="1:60" ht="12.75" outlineLevel="1">
      <c r="A95" s="25">
        <v>340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18">
        <f t="shared" si="10"/>
        <v>0</v>
      </c>
      <c r="BB95" s="27"/>
      <c r="BC95" s="27"/>
      <c r="BD95" s="27"/>
      <c r="BE95" s="27"/>
      <c r="BF95" s="27"/>
      <c r="BG95" s="27"/>
      <c r="BH95" s="18">
        <f t="shared" si="11"/>
        <v>0</v>
      </c>
    </row>
    <row r="96" spans="1:60" ht="12.75" outlineLevel="1">
      <c r="A96" s="25">
        <v>340</v>
      </c>
      <c r="B96" s="2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18">
        <f t="shared" si="10"/>
        <v>0</v>
      </c>
      <c r="BB96" s="27"/>
      <c r="BC96" s="27"/>
      <c r="BD96" s="27"/>
      <c r="BE96" s="27"/>
      <c r="BF96" s="27"/>
      <c r="BG96" s="27"/>
      <c r="BH96" s="18">
        <f t="shared" si="11"/>
        <v>0</v>
      </c>
    </row>
    <row r="97" spans="1:60" ht="12.75" outlineLevel="1">
      <c r="A97" s="25">
        <v>340</v>
      </c>
      <c r="B97" s="26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18">
        <f t="shared" si="10"/>
        <v>0</v>
      </c>
      <c r="BB97" s="27"/>
      <c r="BC97" s="27"/>
      <c r="BD97" s="27"/>
      <c r="BE97" s="27"/>
      <c r="BF97" s="27"/>
      <c r="BG97" s="27"/>
      <c r="BH97" s="18">
        <f t="shared" si="11"/>
        <v>0</v>
      </c>
    </row>
    <row r="98" spans="1:60" ht="12.75">
      <c r="A98" s="34"/>
      <c r="B98" s="35" t="s">
        <v>103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3">
        <f>BA66+BA29+BA3</f>
        <v>0</v>
      </c>
      <c r="BB98" s="19">
        <f>BB66+BB29+BB3</f>
        <v>11979400</v>
      </c>
      <c r="BC98" s="19"/>
      <c r="BD98" s="19"/>
      <c r="BE98" s="19"/>
      <c r="BF98" s="19"/>
      <c r="BG98" s="19"/>
      <c r="BH98" s="13">
        <f>BH66+BH29+BH3</f>
        <v>11979400</v>
      </c>
    </row>
    <row r="99" spans="1:60" ht="12.75">
      <c r="A99" s="44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>
        <f>BA82+BA67+BA47+BA45+BA40+BA30+BA27+BA21+BA4</f>
        <v>0</v>
      </c>
      <c r="BB99" s="41">
        <f>BB82+BB67+BB47+BB45+BB40+BB30+BB27+BB21+BB4</f>
        <v>11979400</v>
      </c>
      <c r="BC99" s="41"/>
      <c r="BD99" s="41"/>
      <c r="BE99" s="41"/>
      <c r="BF99" s="41"/>
      <c r="BG99" s="41"/>
      <c r="BH99" s="41">
        <f>BH82+BH67+BH47+BH45+BH40+BH30+BH27+BH21+BH4</f>
        <v>11979400</v>
      </c>
    </row>
    <row r="100" spans="1:60" ht="12.75" hidden="1">
      <c r="A100" s="45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>
        <f>BA4+BA22+BA23+BA24+BA25+BA26+BA27+BA31+BA32+BA33+BA34+BA35+BA36+BA37+BA38+BA39+BA41+BA42+BA43+BA44+BA46+BA48+BA49+BA50+BA51+BA52+BA53+BA54+BA55+BA56+BA57+BA58+BA59+BA60+BA61+BA62+BA63+BA64+BA65+BA68+BA69+BA70+BA71+BA72+BA73+BA74+BA75+BA76+BA77+BA78+BA79+BA80+BA81+BA83+BA85+BA86+BA87+BA8+BA84+BA88+BA89+BA90+BA91+BA92+BA93+BA94+BA95+BA96+BA97</f>
        <v>0</v>
      </c>
      <c r="BB100" s="41">
        <f>BB4+BB22+BB23+BB24+BB25+BB26+BB27+BB31+BB32+BB33+BB34+BB35+BB36+BB37+BB38+BB39+BB41+BB42+BB43+BB44+BB46+BB48+BB49+BB50+BB51+BB52+BB53+BB54+BB55+BB56+BB57+BB58+BB59+BB60+BB61+BB62+BB63+BB64+BB65+BB68+BB69+BB70+BB71+BB72+BB73+BB74+BB75+BB76+BB77+BB78+BB79+BB80+BB81+BB83+BB85+BB86+BB87+BB8+BB84+BB88+BB89+BB90+BB91+BB92+BB93+BB94+BB95+BB96+BB97</f>
        <v>24650389.79302</v>
      </c>
      <c r="BC100" s="41"/>
      <c r="BD100" s="41"/>
      <c r="BE100" s="41"/>
      <c r="BF100" s="41"/>
      <c r="BG100" s="41"/>
      <c r="BH100" s="41">
        <f>BH4+BH22+BH23+BH24+BH25+BH26+BH27+BH31+BH32+BH33+BH34+BH35+BH36+BH37+BH38+BH39+BH41+BH42+BH43+BH44+BH46+BH48+BH49+BH50+BH51+BH52+BH53+BH54+BH55+BH56+BH57+BH58+BH59+BH60+BH61+BH62+BH63+BH64+BH65+BH68+BH69+BH70+BH71+BH72+BH73+BH74+BH75+BH76+BH77+BH78+BH79+BH80+BH81+BH83+BH85+BH86+BH87+BH8+BH84+BH88+BH89+BH90+BH91+BH92+BH93+BH94+BH95+BH96+BH97</f>
        <v>24650389.79302</v>
      </c>
    </row>
    <row r="101" spans="53:60" ht="12.75" hidden="1">
      <c r="BA101" s="42">
        <f>SUM(C98:AZ98)</f>
        <v>0</v>
      </c>
      <c r="BH101" s="42">
        <f>SUM(BB98:BG98)</f>
        <v>11979400</v>
      </c>
    </row>
    <row r="102" spans="2:60" ht="12.75" hidden="1">
      <c r="B102" s="43" t="s">
        <v>264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131">
        <f>SUM(C102:AZ102)</f>
        <v>0</v>
      </c>
      <c r="BB102" s="43">
        <v>1197900</v>
      </c>
      <c r="BC102" s="43"/>
      <c r="BD102" s="43"/>
      <c r="BE102" s="43"/>
      <c r="BF102" s="43"/>
      <c r="BG102" s="43"/>
      <c r="BH102" s="131">
        <f>SUM(BB102:BG102)</f>
        <v>1197900</v>
      </c>
    </row>
    <row r="103" spans="2:60" ht="12.75" hidden="1">
      <c r="B103" s="43" t="s">
        <v>265</v>
      </c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>
        <f>BA102-BA21-BA29-BA66</f>
        <v>0</v>
      </c>
      <c r="BB103" s="43">
        <f>BB102-BB21-BB29-BB66</f>
        <v>0</v>
      </c>
      <c r="BC103" s="43"/>
      <c r="BD103" s="43"/>
      <c r="BE103" s="43"/>
      <c r="BF103" s="43"/>
      <c r="BG103" s="43"/>
      <c r="BH103" s="43">
        <f>BH102-BH21-BH29-BH66</f>
        <v>0</v>
      </c>
    </row>
    <row r="104" spans="2:60" ht="12.75" hidden="1">
      <c r="B104" s="43" t="s">
        <v>265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>
        <f>BA98-BA4-BA27-BA102</f>
        <v>0</v>
      </c>
      <c r="BB104" s="2">
        <f>BB98-BB4-BB27-BB102</f>
        <v>0</v>
      </c>
      <c r="BC104" s="2"/>
      <c r="BD104" s="2"/>
      <c r="BE104" s="2"/>
      <c r="BF104" s="2"/>
      <c r="BG104" s="2"/>
      <c r="BH104" s="2">
        <f>BH98-BH4-BH27-BH102</f>
        <v>0</v>
      </c>
    </row>
    <row r="105" spans="2:60" ht="12.75" hidden="1">
      <c r="B105" s="43" t="s">
        <v>266</v>
      </c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131">
        <f>SUM(C105:AZ105)</f>
        <v>0</v>
      </c>
      <c r="BB105" s="43">
        <v>11979400</v>
      </c>
      <c r="BC105" s="43"/>
      <c r="BD105" s="43"/>
      <c r="BE105" s="43"/>
      <c r="BF105" s="43"/>
      <c r="BG105" s="43"/>
      <c r="BH105" s="131">
        <f>SUM(BB105:BG105)</f>
        <v>11979400</v>
      </c>
    </row>
    <row r="106" spans="2:60" ht="12.75" hidden="1">
      <c r="B106" s="43" t="s">
        <v>265</v>
      </c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66"/>
      <c r="AU106" s="43"/>
      <c r="AV106" s="43"/>
      <c r="AW106" s="43"/>
      <c r="AX106" s="43"/>
      <c r="AY106" s="43"/>
      <c r="AZ106" s="43"/>
      <c r="BA106" s="43">
        <f>BA105-BA98</f>
        <v>0</v>
      </c>
      <c r="BB106" s="43">
        <f>BB105-BB98</f>
        <v>0</v>
      </c>
      <c r="BC106" s="43"/>
      <c r="BD106" s="43"/>
      <c r="BE106" s="43"/>
      <c r="BF106" s="43"/>
      <c r="BG106" s="43"/>
      <c r="BH106" s="132">
        <f>BH105-BH98</f>
        <v>0</v>
      </c>
    </row>
    <row r="107" ht="12.75" hidden="1"/>
    <row r="108" ht="12.75" hidden="1"/>
    <row r="109" ht="12.75" hidden="1"/>
    <row r="110" ht="12.75" hidden="1"/>
    <row r="111" spans="1:60" ht="13.5" hidden="1" thickBot="1">
      <c r="A111" s="133"/>
      <c r="B111" s="134" t="s">
        <v>267</v>
      </c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>
        <f>BA9+BA21+BA26+BA30+BA40+BA45+BA47+BA67+BA82</f>
        <v>0</v>
      </c>
      <c r="BB111" s="135">
        <f>BB9+BB21+BB26+BB30+BB40+BB45+BB47+BB67+BB82</f>
        <v>11483200</v>
      </c>
      <c r="BC111" s="135"/>
      <c r="BD111" s="135"/>
      <c r="BE111" s="135"/>
      <c r="BF111" s="135"/>
      <c r="BG111" s="135"/>
      <c r="BH111" s="135">
        <f>BH9+BH21+BH26+BH30+BH40+BH45+BH47+BH67+BH82</f>
        <v>11483200</v>
      </c>
    </row>
    <row r="112" ht="12.75" hidden="1"/>
    <row r="113" ht="12.75" hidden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6"/>
  <sheetViews>
    <sheetView workbookViewId="0" topLeftCell="A1">
      <selection activeCell="AH94" sqref="AH94"/>
    </sheetView>
  </sheetViews>
  <sheetFormatPr defaultColWidth="9.00390625" defaultRowHeight="12.75"/>
  <cols>
    <col min="1" max="1" width="20.75390625" style="0" customWidth="1"/>
    <col min="2" max="2" width="6.875" style="0" customWidth="1"/>
    <col min="3" max="3" width="8.125" style="0" hidden="1" customWidth="1"/>
    <col min="4" max="4" width="11.125" style="0" hidden="1" customWidth="1"/>
    <col min="5" max="5" width="11.375" style="0" hidden="1" customWidth="1"/>
    <col min="6" max="7" width="11.75390625" style="0" hidden="1" customWidth="1"/>
    <col min="8" max="8" width="10.125" style="0" hidden="1" customWidth="1"/>
    <col min="9" max="9" width="12.375" style="0" hidden="1" customWidth="1"/>
    <col min="10" max="10" width="12.875" style="0" hidden="1" customWidth="1"/>
    <col min="11" max="11" width="12.375" style="0" hidden="1" customWidth="1"/>
    <col min="12" max="22" width="11.625" style="0" hidden="1" customWidth="1"/>
    <col min="23" max="24" width="12.25390625" style="0" hidden="1" customWidth="1"/>
    <col min="25" max="25" width="13.00390625" style="0" hidden="1" customWidth="1"/>
    <col min="26" max="26" width="13.125" style="4" hidden="1" customWidth="1"/>
    <col min="27" max="27" width="12.375" style="4" customWidth="1"/>
    <col min="28" max="28" width="12.875" style="4" hidden="1" customWidth="1"/>
    <col min="29" max="29" width="11.00390625" style="139" hidden="1" customWidth="1"/>
    <col min="30" max="30" width="9.875" style="139" hidden="1" customWidth="1"/>
    <col min="31" max="31" width="11.375" style="139" customWidth="1"/>
    <col min="32" max="34" width="9.125" style="139" customWidth="1"/>
    <col min="35" max="37" width="9.125" style="4" customWidth="1"/>
  </cols>
  <sheetData>
    <row r="1" spans="11:26" ht="12.75">
      <c r="K1" s="136" t="s">
        <v>268</v>
      </c>
      <c r="L1" s="136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8"/>
    </row>
    <row r="4" spans="1:30" ht="57" customHeight="1">
      <c r="A4" s="238" t="s">
        <v>269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</row>
    <row r="5" ht="13.5" thickBot="1"/>
    <row r="6" spans="3:30" ht="13.5" customHeight="1" thickBot="1">
      <c r="C6" s="252" t="s">
        <v>270</v>
      </c>
      <c r="D6" s="253"/>
      <c r="E6" s="253"/>
      <c r="F6" s="254"/>
      <c r="G6" s="140"/>
      <c r="H6" s="255" t="s">
        <v>271</v>
      </c>
      <c r="I6" s="256"/>
      <c r="J6" s="256"/>
      <c r="K6" s="256"/>
      <c r="L6" s="141"/>
      <c r="M6" s="75"/>
      <c r="N6" s="257" t="s">
        <v>272</v>
      </c>
      <c r="O6" s="257"/>
      <c r="P6" s="257"/>
      <c r="Q6" s="257"/>
      <c r="R6" s="142"/>
      <c r="S6" s="258" t="s">
        <v>273</v>
      </c>
      <c r="T6" s="258"/>
      <c r="U6" s="258"/>
      <c r="V6" s="258"/>
      <c r="W6" s="143"/>
      <c r="X6" s="143"/>
      <c r="Y6" s="143"/>
      <c r="AD6" s="139" t="s">
        <v>209</v>
      </c>
    </row>
    <row r="7" spans="1:30" ht="12.75" customHeight="1">
      <c r="A7" s="259" t="s">
        <v>302</v>
      </c>
      <c r="B7" s="262" t="s">
        <v>237</v>
      </c>
      <c r="C7" s="244" t="s">
        <v>274</v>
      </c>
      <c r="D7" s="247" t="s">
        <v>275</v>
      </c>
      <c r="E7" s="244" t="s">
        <v>276</v>
      </c>
      <c r="F7" s="244" t="s">
        <v>276</v>
      </c>
      <c r="G7" s="244" t="s">
        <v>277</v>
      </c>
      <c r="H7" s="245" t="s">
        <v>278</v>
      </c>
      <c r="I7" s="248" t="s">
        <v>279</v>
      </c>
      <c r="J7" s="245" t="s">
        <v>280</v>
      </c>
      <c r="K7" s="245" t="s">
        <v>280</v>
      </c>
      <c r="L7" s="245" t="s">
        <v>277</v>
      </c>
      <c r="M7" s="244" t="s">
        <v>281</v>
      </c>
      <c r="N7" s="244" t="s">
        <v>282</v>
      </c>
      <c r="O7" s="247" t="s">
        <v>283</v>
      </c>
      <c r="P7" s="244" t="s">
        <v>284</v>
      </c>
      <c r="Q7" s="244" t="s">
        <v>284</v>
      </c>
      <c r="R7" s="245" t="s">
        <v>277</v>
      </c>
      <c r="S7" s="244" t="s">
        <v>285</v>
      </c>
      <c r="T7" s="247" t="s">
        <v>286</v>
      </c>
      <c r="U7" s="244" t="s">
        <v>287</v>
      </c>
      <c r="V7" s="244" t="s">
        <v>287</v>
      </c>
      <c r="W7" s="245" t="s">
        <v>277</v>
      </c>
      <c r="X7" s="240" t="s">
        <v>288</v>
      </c>
      <c r="Y7" s="240" t="s">
        <v>289</v>
      </c>
      <c r="Z7" s="240" t="s">
        <v>290</v>
      </c>
      <c r="AA7" s="240" t="s">
        <v>291</v>
      </c>
      <c r="AB7" s="240"/>
      <c r="AC7" s="240"/>
      <c r="AD7" s="240"/>
    </row>
    <row r="8" spans="1:30" ht="12.75">
      <c r="A8" s="260"/>
      <c r="B8" s="263"/>
      <c r="C8" s="245"/>
      <c r="D8" s="248"/>
      <c r="E8" s="245"/>
      <c r="F8" s="245"/>
      <c r="G8" s="245"/>
      <c r="H8" s="245"/>
      <c r="I8" s="248"/>
      <c r="J8" s="245"/>
      <c r="K8" s="245"/>
      <c r="L8" s="245"/>
      <c r="M8" s="245"/>
      <c r="N8" s="245"/>
      <c r="O8" s="248"/>
      <c r="P8" s="245"/>
      <c r="Q8" s="245"/>
      <c r="R8" s="245"/>
      <c r="S8" s="245"/>
      <c r="T8" s="248"/>
      <c r="U8" s="245"/>
      <c r="V8" s="245"/>
      <c r="W8" s="245"/>
      <c r="X8" s="241"/>
      <c r="Y8" s="241"/>
      <c r="Z8" s="241"/>
      <c r="AA8" s="241"/>
      <c r="AB8" s="241"/>
      <c r="AC8" s="241"/>
      <c r="AD8" s="241"/>
    </row>
    <row r="9" spans="1:37" s="146" customFormat="1" ht="64.5" customHeight="1" thickBot="1">
      <c r="A9" s="261"/>
      <c r="B9" s="264"/>
      <c r="C9" s="246"/>
      <c r="D9" s="249"/>
      <c r="E9" s="246"/>
      <c r="F9" s="246"/>
      <c r="G9" s="246"/>
      <c r="H9" s="246"/>
      <c r="I9" s="249"/>
      <c r="J9" s="246"/>
      <c r="K9" s="246"/>
      <c r="L9" s="246"/>
      <c r="M9" s="246"/>
      <c r="N9" s="246"/>
      <c r="O9" s="249"/>
      <c r="P9" s="246"/>
      <c r="Q9" s="246"/>
      <c r="R9" s="246"/>
      <c r="S9" s="246"/>
      <c r="T9" s="249"/>
      <c r="U9" s="246"/>
      <c r="V9" s="246"/>
      <c r="W9" s="246"/>
      <c r="X9" s="251"/>
      <c r="Y9" s="251"/>
      <c r="Z9" s="251"/>
      <c r="AA9" s="251"/>
      <c r="AB9" s="241"/>
      <c r="AC9" s="241"/>
      <c r="AD9" s="241"/>
      <c r="AE9" s="144"/>
      <c r="AF9" s="144"/>
      <c r="AG9" s="144"/>
      <c r="AH9" s="144"/>
      <c r="AI9" s="145"/>
      <c r="AJ9" s="145"/>
      <c r="AK9" s="145"/>
    </row>
    <row r="10" spans="1:37" s="154" customFormat="1" ht="12" customHeight="1" thickBot="1">
      <c r="A10" s="147">
        <v>1</v>
      </c>
      <c r="B10" s="147">
        <v>2</v>
      </c>
      <c r="C10" s="147">
        <v>3</v>
      </c>
      <c r="D10" s="147">
        <v>4</v>
      </c>
      <c r="E10" s="147">
        <v>5</v>
      </c>
      <c r="F10" s="147">
        <v>6</v>
      </c>
      <c r="G10" s="147"/>
      <c r="H10" s="147">
        <v>7</v>
      </c>
      <c r="I10" s="147">
        <v>8</v>
      </c>
      <c r="J10" s="147">
        <v>9</v>
      </c>
      <c r="K10" s="148">
        <v>10</v>
      </c>
      <c r="L10" s="148"/>
      <c r="M10" s="149">
        <v>11</v>
      </c>
      <c r="N10" s="149">
        <v>12</v>
      </c>
      <c r="O10" s="149">
        <v>13</v>
      </c>
      <c r="P10" s="149">
        <v>14</v>
      </c>
      <c r="Q10" s="149">
        <v>15</v>
      </c>
      <c r="R10" s="149"/>
      <c r="S10" s="149">
        <v>16</v>
      </c>
      <c r="T10" s="149">
        <v>17</v>
      </c>
      <c r="U10" s="149">
        <v>18</v>
      </c>
      <c r="V10" s="149">
        <v>19</v>
      </c>
      <c r="W10" s="149"/>
      <c r="X10" s="149"/>
      <c r="Y10" s="149"/>
      <c r="Z10" s="150"/>
      <c r="AA10" s="151"/>
      <c r="AB10" s="152"/>
      <c r="AC10" s="152"/>
      <c r="AD10" s="152"/>
      <c r="AE10" s="153"/>
      <c r="AF10" s="153"/>
      <c r="AG10" s="153"/>
      <c r="AH10" s="153"/>
      <c r="AI10" s="153"/>
      <c r="AJ10" s="153"/>
      <c r="AK10" s="153"/>
    </row>
    <row r="11" spans="1:37" s="154" customFormat="1" ht="19.5" customHeight="1" hidden="1">
      <c r="A11" s="155"/>
      <c r="B11" s="156"/>
      <c r="C11" s="156"/>
      <c r="D11" s="156"/>
      <c r="E11" s="156"/>
      <c r="F11" s="157"/>
      <c r="G11" s="156"/>
      <c r="H11" s="156"/>
      <c r="I11" s="158"/>
      <c r="J11" s="158"/>
      <c r="K11" s="157"/>
      <c r="L11" s="159"/>
      <c r="M11" s="156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1"/>
      <c r="AA11" s="161"/>
      <c r="AB11" s="162"/>
      <c r="AC11" s="152"/>
      <c r="AD11" s="163"/>
      <c r="AE11" s="164"/>
      <c r="AF11" s="153"/>
      <c r="AG11" s="153"/>
      <c r="AH11" s="153"/>
      <c r="AI11" s="153"/>
      <c r="AJ11" s="153"/>
      <c r="AK11" s="153"/>
    </row>
    <row r="12" spans="1:37" s="154" customFormat="1" ht="19.5" customHeight="1" hidden="1">
      <c r="A12" s="165"/>
      <c r="B12" s="157"/>
      <c r="C12" s="157"/>
      <c r="D12" s="157"/>
      <c r="E12" s="157"/>
      <c r="F12" s="157"/>
      <c r="G12" s="157"/>
      <c r="H12" s="157"/>
      <c r="I12" s="158"/>
      <c r="J12" s="158"/>
      <c r="K12" s="157"/>
      <c r="L12" s="159"/>
      <c r="M12" s="157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0"/>
      <c r="Y12" s="160"/>
      <c r="Z12" s="167"/>
      <c r="AA12" s="161"/>
      <c r="AB12" s="162"/>
      <c r="AC12" s="152"/>
      <c r="AD12" s="163"/>
      <c r="AE12" s="164"/>
      <c r="AF12" s="153"/>
      <c r="AG12" s="153"/>
      <c r="AH12" s="153"/>
      <c r="AI12" s="153"/>
      <c r="AJ12" s="153"/>
      <c r="AK12" s="153"/>
    </row>
    <row r="13" spans="1:37" s="154" customFormat="1" ht="19.5" customHeight="1" hidden="1" thickBot="1">
      <c r="A13" s="168"/>
      <c r="B13" s="159"/>
      <c r="C13" s="159"/>
      <c r="D13" s="159"/>
      <c r="E13" s="159"/>
      <c r="F13" s="159"/>
      <c r="G13" s="159"/>
      <c r="H13" s="159"/>
      <c r="I13" s="169"/>
      <c r="J13" s="169"/>
      <c r="K13" s="159"/>
      <c r="L13" s="170"/>
      <c r="M13" s="159"/>
      <c r="N13" s="171"/>
      <c r="O13" s="171"/>
      <c r="P13" s="171"/>
      <c r="Q13" s="171"/>
      <c r="R13" s="171"/>
      <c r="S13" s="172"/>
      <c r="T13" s="172"/>
      <c r="U13" s="172"/>
      <c r="V13" s="173"/>
      <c r="W13" s="172"/>
      <c r="X13" s="174"/>
      <c r="Y13" s="170"/>
      <c r="Z13" s="175"/>
      <c r="AA13" s="176"/>
      <c r="AB13" s="162"/>
      <c r="AC13" s="152"/>
      <c r="AD13" s="163"/>
      <c r="AE13" s="164"/>
      <c r="AF13" s="153"/>
      <c r="AG13" s="153"/>
      <c r="AH13" s="153"/>
      <c r="AI13" s="153"/>
      <c r="AJ13" s="153"/>
      <c r="AK13" s="153"/>
    </row>
    <row r="14" spans="1:37" s="154" customFormat="1" ht="19.5" customHeight="1" hidden="1">
      <c r="A14" s="177"/>
      <c r="B14" s="178"/>
      <c r="C14" s="178"/>
      <c r="D14" s="178"/>
      <c r="E14" s="178"/>
      <c r="F14" s="178"/>
      <c r="G14" s="178"/>
      <c r="H14" s="178"/>
      <c r="I14" s="179"/>
      <c r="J14" s="179"/>
      <c r="K14" s="178"/>
      <c r="L14" s="180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60"/>
      <c r="Y14" s="160"/>
      <c r="Z14" s="181"/>
      <c r="AA14" s="182"/>
      <c r="AB14" s="162"/>
      <c r="AC14" s="152"/>
      <c r="AD14" s="163"/>
      <c r="AE14" s="164"/>
      <c r="AF14" s="153"/>
      <c r="AG14" s="153"/>
      <c r="AH14" s="153"/>
      <c r="AI14" s="153"/>
      <c r="AJ14" s="153"/>
      <c r="AK14" s="153"/>
    </row>
    <row r="15" spans="1:37" s="154" customFormat="1" ht="19.5" customHeight="1" hidden="1" thickBot="1">
      <c r="A15" s="183"/>
      <c r="B15" s="170"/>
      <c r="C15" s="170"/>
      <c r="D15" s="170"/>
      <c r="E15" s="170"/>
      <c r="F15" s="170"/>
      <c r="G15" s="170"/>
      <c r="H15" s="170"/>
      <c r="I15" s="184"/>
      <c r="J15" s="184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4"/>
      <c r="Y15" s="170"/>
      <c r="Z15" s="185"/>
      <c r="AA15" s="186"/>
      <c r="AB15" s="162"/>
      <c r="AC15" s="152"/>
      <c r="AD15" s="163"/>
      <c r="AE15" s="164"/>
      <c r="AF15" s="153"/>
      <c r="AG15" s="153"/>
      <c r="AH15" s="153"/>
      <c r="AI15" s="153"/>
      <c r="AJ15" s="153"/>
      <c r="AK15" s="153"/>
    </row>
    <row r="16" spans="1:37" s="154" customFormat="1" ht="19.5" customHeight="1" hidden="1">
      <c r="A16" s="187"/>
      <c r="B16" s="156"/>
      <c r="C16" s="156"/>
      <c r="D16" s="156"/>
      <c r="E16" s="156"/>
      <c r="F16" s="156"/>
      <c r="G16" s="156"/>
      <c r="H16" s="156"/>
      <c r="I16" s="158"/>
      <c r="J16" s="158"/>
      <c r="K16" s="156"/>
      <c r="L16" s="180"/>
      <c r="M16" s="156"/>
      <c r="N16" s="160"/>
      <c r="O16" s="160"/>
      <c r="P16" s="160"/>
      <c r="Q16" s="160"/>
      <c r="R16" s="160"/>
      <c r="S16" s="188"/>
      <c r="T16" s="188"/>
      <c r="U16" s="188"/>
      <c r="V16" s="173"/>
      <c r="W16" s="172"/>
      <c r="X16" s="160"/>
      <c r="Y16" s="160"/>
      <c r="Z16" s="161"/>
      <c r="AA16" s="161"/>
      <c r="AB16" s="162"/>
      <c r="AC16" s="152"/>
      <c r="AD16" s="163"/>
      <c r="AE16" s="164"/>
      <c r="AF16" s="153"/>
      <c r="AG16" s="153"/>
      <c r="AH16" s="153"/>
      <c r="AI16" s="153"/>
      <c r="AJ16" s="153"/>
      <c r="AK16" s="153"/>
    </row>
    <row r="17" spans="1:37" s="154" customFormat="1" ht="19.5" customHeight="1" hidden="1">
      <c r="A17" s="165"/>
      <c r="B17" s="157"/>
      <c r="C17" s="157"/>
      <c r="D17" s="157"/>
      <c r="E17" s="157"/>
      <c r="F17" s="157"/>
      <c r="G17" s="157"/>
      <c r="H17" s="157"/>
      <c r="I17" s="158"/>
      <c r="J17" s="158"/>
      <c r="K17" s="157"/>
      <c r="L17" s="159"/>
      <c r="M17" s="157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0"/>
      <c r="Y17" s="160"/>
      <c r="Z17" s="161"/>
      <c r="AA17" s="161"/>
      <c r="AB17" s="162"/>
      <c r="AC17" s="152"/>
      <c r="AD17" s="163"/>
      <c r="AE17" s="164"/>
      <c r="AF17" s="153"/>
      <c r="AG17" s="153"/>
      <c r="AH17" s="153"/>
      <c r="AI17" s="153"/>
      <c r="AJ17" s="153"/>
      <c r="AK17" s="153"/>
    </row>
    <row r="18" spans="1:37" s="154" customFormat="1" ht="19.5" customHeight="1" hidden="1">
      <c r="A18" s="165"/>
      <c r="B18" s="157"/>
      <c r="C18" s="157"/>
      <c r="D18" s="157"/>
      <c r="E18" s="157"/>
      <c r="F18" s="157"/>
      <c r="G18" s="157"/>
      <c r="H18" s="157"/>
      <c r="I18" s="158"/>
      <c r="J18" s="158"/>
      <c r="K18" s="157"/>
      <c r="L18" s="159"/>
      <c r="M18" s="157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0"/>
      <c r="Y18" s="160"/>
      <c r="Z18" s="161"/>
      <c r="AA18" s="161"/>
      <c r="AB18" s="162"/>
      <c r="AC18" s="152"/>
      <c r="AD18" s="163"/>
      <c r="AE18" s="164"/>
      <c r="AF18" s="153"/>
      <c r="AG18" s="153"/>
      <c r="AH18" s="153"/>
      <c r="AI18" s="153"/>
      <c r="AJ18" s="153"/>
      <c r="AK18" s="153"/>
    </row>
    <row r="19" spans="1:37" s="154" customFormat="1" ht="19.5" customHeight="1" hidden="1">
      <c r="A19" s="168"/>
      <c r="B19" s="159"/>
      <c r="C19" s="159"/>
      <c r="D19" s="159"/>
      <c r="E19" s="159"/>
      <c r="F19" s="159"/>
      <c r="G19" s="159"/>
      <c r="H19" s="159"/>
      <c r="I19" s="189"/>
      <c r="J19" s="189"/>
      <c r="K19" s="159"/>
      <c r="L19" s="159"/>
      <c r="M19" s="159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60"/>
      <c r="Y19" s="160"/>
      <c r="Z19" s="161"/>
      <c r="AA19" s="176"/>
      <c r="AB19" s="162"/>
      <c r="AC19" s="152"/>
      <c r="AD19" s="163"/>
      <c r="AE19" s="164"/>
      <c r="AF19" s="153"/>
      <c r="AG19" s="153"/>
      <c r="AH19" s="153"/>
      <c r="AI19" s="153"/>
      <c r="AJ19" s="153"/>
      <c r="AK19" s="153"/>
    </row>
    <row r="20" spans="1:37" s="154" customFormat="1" ht="19.5" customHeight="1" hidden="1" thickBot="1">
      <c r="A20" s="168"/>
      <c r="B20" s="159"/>
      <c r="C20" s="159"/>
      <c r="D20" s="159"/>
      <c r="E20" s="159"/>
      <c r="F20" s="159"/>
      <c r="G20" s="170"/>
      <c r="H20" s="159"/>
      <c r="I20" s="169"/>
      <c r="J20" s="169"/>
      <c r="K20" s="159"/>
      <c r="L20" s="170"/>
      <c r="M20" s="159"/>
      <c r="N20" s="171"/>
      <c r="O20" s="171"/>
      <c r="P20" s="171"/>
      <c r="Q20" s="171"/>
      <c r="R20" s="171"/>
      <c r="S20" s="171"/>
      <c r="T20" s="171"/>
      <c r="U20" s="171"/>
      <c r="V20" s="174"/>
      <c r="W20" s="174"/>
      <c r="X20" s="174"/>
      <c r="Y20" s="170"/>
      <c r="Z20" s="185"/>
      <c r="AA20" s="176"/>
      <c r="AB20" s="162"/>
      <c r="AC20" s="152"/>
      <c r="AD20" s="163"/>
      <c r="AE20" s="164"/>
      <c r="AF20" s="153"/>
      <c r="AG20" s="153"/>
      <c r="AH20" s="153"/>
      <c r="AI20" s="153"/>
      <c r="AJ20" s="153"/>
      <c r="AK20" s="153"/>
    </row>
    <row r="21" spans="1:37" s="154" customFormat="1" ht="19.5" customHeight="1" hidden="1">
      <c r="A21" s="190"/>
      <c r="B21" s="191"/>
      <c r="C21" s="178"/>
      <c r="D21" s="191"/>
      <c r="E21" s="191"/>
      <c r="F21" s="192"/>
      <c r="G21" s="180"/>
      <c r="H21" s="193"/>
      <c r="I21" s="194"/>
      <c r="J21" s="195"/>
      <c r="K21" s="191"/>
      <c r="L21" s="180"/>
      <c r="M21" s="191"/>
      <c r="N21" s="192"/>
      <c r="O21" s="192"/>
      <c r="P21" s="192"/>
      <c r="Q21" s="192"/>
      <c r="R21" s="192"/>
      <c r="S21" s="196"/>
      <c r="T21" s="196"/>
      <c r="U21" s="196"/>
      <c r="V21" s="197"/>
      <c r="W21" s="198"/>
      <c r="X21" s="160"/>
      <c r="Y21" s="160"/>
      <c r="Z21" s="161"/>
      <c r="AA21" s="199"/>
      <c r="AB21" s="242"/>
      <c r="AC21" s="152"/>
      <c r="AD21" s="163"/>
      <c r="AE21" s="164"/>
      <c r="AF21" s="153"/>
      <c r="AG21" s="153"/>
      <c r="AH21" s="153"/>
      <c r="AI21" s="153"/>
      <c r="AJ21" s="153"/>
      <c r="AK21" s="153"/>
    </row>
    <row r="22" spans="1:37" s="154" customFormat="1" ht="19.5" customHeight="1" hidden="1">
      <c r="A22" s="165"/>
      <c r="B22" s="157"/>
      <c r="C22" s="180"/>
      <c r="D22" s="157"/>
      <c r="E22" s="157"/>
      <c r="F22" s="166"/>
      <c r="G22" s="166"/>
      <c r="H22" s="200"/>
      <c r="I22" s="201"/>
      <c r="J22" s="189"/>
      <c r="K22" s="157"/>
      <c r="L22" s="159"/>
      <c r="M22" s="157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160"/>
      <c r="Y22" s="202"/>
      <c r="Z22" s="176"/>
      <c r="AA22" s="161"/>
      <c r="AB22" s="243"/>
      <c r="AC22" s="152"/>
      <c r="AD22" s="163"/>
      <c r="AE22" s="164"/>
      <c r="AF22" s="153"/>
      <c r="AG22" s="153"/>
      <c r="AH22" s="153"/>
      <c r="AI22" s="153"/>
      <c r="AJ22" s="153"/>
      <c r="AK22" s="153"/>
    </row>
    <row r="23" spans="1:37" s="154" customFormat="1" ht="19.5" customHeight="1" hidden="1" thickBot="1">
      <c r="A23" s="183"/>
      <c r="B23" s="170"/>
      <c r="C23" s="170"/>
      <c r="D23" s="203"/>
      <c r="E23" s="203"/>
      <c r="F23" s="204"/>
      <c r="G23" s="204"/>
      <c r="H23" s="205"/>
      <c r="I23" s="206"/>
      <c r="J23" s="184"/>
      <c r="K23" s="203"/>
      <c r="L23" s="170"/>
      <c r="M23" s="203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3"/>
      <c r="Z23" s="207"/>
      <c r="AA23" s="208"/>
      <c r="AB23" s="243"/>
      <c r="AC23" s="152"/>
      <c r="AD23" s="163"/>
      <c r="AE23" s="164"/>
      <c r="AF23" s="153"/>
      <c r="AG23" s="153"/>
      <c r="AH23" s="153"/>
      <c r="AI23" s="153"/>
      <c r="AJ23" s="153"/>
      <c r="AK23" s="153"/>
    </row>
    <row r="24" spans="1:37" s="154" customFormat="1" ht="19.5" customHeight="1" hidden="1">
      <c r="A24" s="165"/>
      <c r="B24" s="157"/>
      <c r="C24" s="157"/>
      <c r="D24" s="157"/>
      <c r="E24" s="157"/>
      <c r="F24" s="157"/>
      <c r="G24" s="157"/>
      <c r="H24" s="157"/>
      <c r="I24" s="158"/>
      <c r="J24" s="158"/>
      <c r="K24" s="157"/>
      <c r="L24" s="159"/>
      <c r="M24" s="157"/>
      <c r="N24" s="166"/>
      <c r="O24" s="166"/>
      <c r="P24" s="166"/>
      <c r="Q24" s="166"/>
      <c r="R24" s="166"/>
      <c r="S24" s="209"/>
      <c r="T24" s="209"/>
      <c r="U24" s="209"/>
      <c r="V24" s="173"/>
      <c r="W24" s="172"/>
      <c r="X24" s="160"/>
      <c r="Y24" s="160"/>
      <c r="Z24" s="161"/>
      <c r="AA24" s="161"/>
      <c r="AB24" s="162"/>
      <c r="AC24" s="152"/>
      <c r="AD24" s="163"/>
      <c r="AE24" s="164"/>
      <c r="AF24" s="153"/>
      <c r="AG24" s="153"/>
      <c r="AH24" s="153"/>
      <c r="AI24" s="153"/>
      <c r="AJ24" s="153"/>
      <c r="AK24" s="153"/>
    </row>
    <row r="25" spans="1:37" s="154" customFormat="1" ht="19.5" customHeight="1" hidden="1">
      <c r="A25" s="165"/>
      <c r="B25" s="157"/>
      <c r="C25" s="157"/>
      <c r="D25" s="157"/>
      <c r="E25" s="157"/>
      <c r="F25" s="157"/>
      <c r="G25" s="159"/>
      <c r="H25" s="157"/>
      <c r="I25" s="158"/>
      <c r="J25" s="158"/>
      <c r="K25" s="157"/>
      <c r="L25" s="159"/>
      <c r="M25" s="157"/>
      <c r="N25" s="166"/>
      <c r="O25" s="166"/>
      <c r="P25" s="166"/>
      <c r="Q25" s="166"/>
      <c r="R25" s="166"/>
      <c r="S25" s="209"/>
      <c r="T25" s="209"/>
      <c r="U25" s="209"/>
      <c r="V25" s="173"/>
      <c r="W25" s="172"/>
      <c r="X25" s="160"/>
      <c r="Y25" s="160"/>
      <c r="Z25" s="161"/>
      <c r="AA25" s="161"/>
      <c r="AB25" s="162"/>
      <c r="AC25" s="152"/>
      <c r="AD25" s="163"/>
      <c r="AE25" s="164"/>
      <c r="AF25" s="153"/>
      <c r="AG25" s="153"/>
      <c r="AH25" s="153"/>
      <c r="AI25" s="153"/>
      <c r="AJ25" s="153"/>
      <c r="AK25" s="153"/>
    </row>
    <row r="26" spans="1:37" s="154" customFormat="1" ht="19.5" customHeight="1" hidden="1">
      <c r="A26" s="165"/>
      <c r="B26" s="157"/>
      <c r="C26" s="157"/>
      <c r="D26" s="157"/>
      <c r="E26" s="157"/>
      <c r="F26" s="157"/>
      <c r="G26" s="157"/>
      <c r="H26" s="157"/>
      <c r="I26" s="158"/>
      <c r="J26" s="158"/>
      <c r="K26" s="157"/>
      <c r="L26" s="159"/>
      <c r="M26" s="157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0"/>
      <c r="Y26" s="160"/>
      <c r="Z26" s="161"/>
      <c r="AA26" s="161"/>
      <c r="AB26" s="162"/>
      <c r="AC26" s="152"/>
      <c r="AD26" s="163"/>
      <c r="AE26" s="164"/>
      <c r="AF26" s="153"/>
      <c r="AG26" s="153"/>
      <c r="AH26" s="153"/>
      <c r="AI26" s="153"/>
      <c r="AJ26" s="153"/>
      <c r="AK26" s="153"/>
    </row>
    <row r="27" spans="1:37" s="154" customFormat="1" ht="19.5" customHeight="1" hidden="1">
      <c r="A27" s="165"/>
      <c r="B27" s="157"/>
      <c r="C27" s="157"/>
      <c r="D27" s="157"/>
      <c r="E27" s="157"/>
      <c r="F27" s="157"/>
      <c r="G27" s="159"/>
      <c r="H27" s="157"/>
      <c r="I27" s="158"/>
      <c r="J27" s="158"/>
      <c r="K27" s="157"/>
      <c r="L27" s="159"/>
      <c r="M27" s="157"/>
      <c r="N27" s="166"/>
      <c r="O27" s="166"/>
      <c r="P27" s="166"/>
      <c r="Q27" s="166"/>
      <c r="R27" s="166"/>
      <c r="S27" s="209"/>
      <c r="T27" s="209"/>
      <c r="U27" s="209"/>
      <c r="V27" s="173"/>
      <c r="W27" s="172"/>
      <c r="X27" s="160"/>
      <c r="Y27" s="160"/>
      <c r="Z27" s="161"/>
      <c r="AA27" s="161"/>
      <c r="AB27" s="162"/>
      <c r="AC27" s="152"/>
      <c r="AD27" s="163"/>
      <c r="AE27" s="164"/>
      <c r="AF27" s="153"/>
      <c r="AG27" s="153"/>
      <c r="AH27" s="153"/>
      <c r="AI27" s="153"/>
      <c r="AJ27" s="153"/>
      <c r="AK27" s="153"/>
    </row>
    <row r="28" spans="1:37" s="154" customFormat="1" ht="19.5" customHeight="1" hidden="1">
      <c r="A28" s="165"/>
      <c r="B28" s="157"/>
      <c r="C28" s="157"/>
      <c r="D28" s="157"/>
      <c r="E28" s="157"/>
      <c r="F28" s="157"/>
      <c r="G28" s="157"/>
      <c r="H28" s="157"/>
      <c r="I28" s="158"/>
      <c r="J28" s="158"/>
      <c r="K28" s="157"/>
      <c r="L28" s="159"/>
      <c r="M28" s="157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0"/>
      <c r="Y28" s="160"/>
      <c r="Z28" s="161"/>
      <c r="AA28" s="161"/>
      <c r="AB28" s="162"/>
      <c r="AC28" s="152"/>
      <c r="AD28" s="163"/>
      <c r="AE28" s="164"/>
      <c r="AF28" s="153"/>
      <c r="AG28" s="153"/>
      <c r="AH28" s="153"/>
      <c r="AI28" s="153"/>
      <c r="AJ28" s="153"/>
      <c r="AK28" s="153"/>
    </row>
    <row r="29" spans="1:37" s="154" customFormat="1" ht="19.5" customHeight="1" hidden="1">
      <c r="A29" s="165"/>
      <c r="B29" s="157"/>
      <c r="C29" s="157"/>
      <c r="D29" s="157"/>
      <c r="E29" s="157"/>
      <c r="F29" s="157"/>
      <c r="G29" s="159"/>
      <c r="H29" s="157"/>
      <c r="I29" s="189"/>
      <c r="J29" s="158"/>
      <c r="K29" s="157"/>
      <c r="L29" s="159"/>
      <c r="M29" s="157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0"/>
      <c r="Y29" s="160"/>
      <c r="Z29" s="161"/>
      <c r="AA29" s="161"/>
      <c r="AB29" s="162"/>
      <c r="AC29" s="152"/>
      <c r="AD29" s="163"/>
      <c r="AE29" s="164"/>
      <c r="AF29" s="153"/>
      <c r="AG29" s="153"/>
      <c r="AH29" s="153"/>
      <c r="AI29" s="153"/>
      <c r="AJ29" s="153"/>
      <c r="AK29" s="153"/>
    </row>
    <row r="30" spans="1:37" s="154" customFormat="1" ht="19.5" customHeight="1" hidden="1">
      <c r="A30" s="155"/>
      <c r="B30" s="156"/>
      <c r="C30" s="156"/>
      <c r="D30" s="156"/>
      <c r="E30" s="156"/>
      <c r="F30" s="157"/>
      <c r="G30" s="156"/>
      <c r="H30" s="156"/>
      <c r="I30" s="158"/>
      <c r="J30" s="158"/>
      <c r="K30" s="157"/>
      <c r="L30" s="159"/>
      <c r="M30" s="157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0"/>
      <c r="Y30" s="160"/>
      <c r="Z30" s="161"/>
      <c r="AA30" s="161"/>
      <c r="AB30" s="162"/>
      <c r="AC30" s="152"/>
      <c r="AD30" s="163"/>
      <c r="AE30" s="164"/>
      <c r="AF30" s="153"/>
      <c r="AG30" s="153"/>
      <c r="AH30" s="153"/>
      <c r="AI30" s="153"/>
      <c r="AJ30" s="153"/>
      <c r="AK30" s="153"/>
    </row>
    <row r="31" spans="1:37" s="154" customFormat="1" ht="19.5" customHeight="1" hidden="1">
      <c r="A31" s="187"/>
      <c r="B31" s="156"/>
      <c r="C31" s="156"/>
      <c r="D31" s="156"/>
      <c r="E31" s="156"/>
      <c r="F31" s="157"/>
      <c r="G31" s="159"/>
      <c r="H31" s="156"/>
      <c r="I31" s="158"/>
      <c r="J31" s="158"/>
      <c r="K31" s="157"/>
      <c r="L31" s="159"/>
      <c r="M31" s="157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0"/>
      <c r="Y31" s="160"/>
      <c r="Z31" s="161"/>
      <c r="AA31" s="161"/>
      <c r="AB31" s="162"/>
      <c r="AC31" s="152"/>
      <c r="AD31" s="163"/>
      <c r="AE31" s="164"/>
      <c r="AF31" s="153"/>
      <c r="AG31" s="153"/>
      <c r="AH31" s="153"/>
      <c r="AI31" s="153"/>
      <c r="AJ31" s="153"/>
      <c r="AK31" s="153"/>
    </row>
    <row r="32" spans="1:37" s="154" customFormat="1" ht="19.5" customHeight="1" hidden="1">
      <c r="A32" s="165"/>
      <c r="B32" s="157"/>
      <c r="C32" s="157"/>
      <c r="D32" s="157"/>
      <c r="E32" s="157"/>
      <c r="F32" s="157"/>
      <c r="G32" s="159"/>
      <c r="H32" s="157"/>
      <c r="I32" s="158"/>
      <c r="J32" s="158"/>
      <c r="K32" s="157"/>
      <c r="L32" s="159"/>
      <c r="M32" s="157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0"/>
      <c r="Y32" s="160"/>
      <c r="Z32" s="161"/>
      <c r="AA32" s="161"/>
      <c r="AB32" s="162"/>
      <c r="AC32" s="152"/>
      <c r="AD32" s="163"/>
      <c r="AE32" s="164"/>
      <c r="AF32" s="153"/>
      <c r="AG32" s="153"/>
      <c r="AH32" s="153"/>
      <c r="AI32" s="153"/>
      <c r="AJ32" s="153"/>
      <c r="AK32" s="153"/>
    </row>
    <row r="33" spans="1:37" s="154" customFormat="1" ht="19.5" customHeight="1" hidden="1" thickBot="1">
      <c r="A33" s="168"/>
      <c r="B33" s="159"/>
      <c r="C33" s="159"/>
      <c r="D33" s="159"/>
      <c r="E33" s="159"/>
      <c r="F33" s="159"/>
      <c r="G33" s="170"/>
      <c r="H33" s="159"/>
      <c r="I33" s="169"/>
      <c r="J33" s="169"/>
      <c r="K33" s="159"/>
      <c r="L33" s="170"/>
      <c r="M33" s="159"/>
      <c r="N33" s="171"/>
      <c r="O33" s="171"/>
      <c r="P33" s="171"/>
      <c r="Q33" s="171"/>
      <c r="R33" s="171"/>
      <c r="S33" s="171"/>
      <c r="T33" s="171"/>
      <c r="U33" s="171"/>
      <c r="V33" s="174"/>
      <c r="W33" s="174"/>
      <c r="X33" s="174"/>
      <c r="Y33" s="170"/>
      <c r="Z33" s="185"/>
      <c r="AA33" s="176"/>
      <c r="AB33" s="162"/>
      <c r="AC33" s="152"/>
      <c r="AD33" s="163"/>
      <c r="AE33" s="164"/>
      <c r="AF33" s="153"/>
      <c r="AG33" s="153"/>
      <c r="AH33" s="153"/>
      <c r="AI33" s="153"/>
      <c r="AJ33" s="153"/>
      <c r="AK33" s="153"/>
    </row>
    <row r="34" spans="1:37" s="154" customFormat="1" ht="19.5" customHeight="1" hidden="1">
      <c r="A34" s="177"/>
      <c r="B34" s="178"/>
      <c r="C34" s="178"/>
      <c r="D34" s="178"/>
      <c r="E34" s="178"/>
      <c r="F34" s="178"/>
      <c r="G34" s="180"/>
      <c r="H34" s="178"/>
      <c r="I34" s="179"/>
      <c r="J34" s="179"/>
      <c r="K34" s="178"/>
      <c r="L34" s="180"/>
      <c r="M34" s="178"/>
      <c r="N34" s="210"/>
      <c r="O34" s="210"/>
      <c r="P34" s="210"/>
      <c r="Q34" s="210"/>
      <c r="R34" s="210"/>
      <c r="S34" s="211"/>
      <c r="T34" s="211"/>
      <c r="U34" s="211"/>
      <c r="V34" s="197"/>
      <c r="W34" s="198"/>
      <c r="X34" s="160"/>
      <c r="Y34" s="160"/>
      <c r="Z34" s="161"/>
      <c r="AA34" s="199"/>
      <c r="AB34" s="162"/>
      <c r="AC34" s="152"/>
      <c r="AD34" s="163"/>
      <c r="AE34" s="164"/>
      <c r="AF34" s="153"/>
      <c r="AG34" s="153"/>
      <c r="AH34" s="153"/>
      <c r="AI34" s="153"/>
      <c r="AJ34" s="153"/>
      <c r="AK34" s="153"/>
    </row>
    <row r="35" spans="1:37" s="154" customFormat="1" ht="19.5" customHeight="1" hidden="1">
      <c r="A35" s="165"/>
      <c r="B35" s="157"/>
      <c r="C35" s="157"/>
      <c r="D35" s="157"/>
      <c r="E35" s="157"/>
      <c r="F35" s="157"/>
      <c r="G35" s="157"/>
      <c r="H35" s="157"/>
      <c r="I35" s="158"/>
      <c r="J35" s="158"/>
      <c r="K35" s="157"/>
      <c r="L35" s="159"/>
      <c r="M35" s="157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0"/>
      <c r="Y35" s="160"/>
      <c r="Z35" s="167"/>
      <c r="AA35" s="161"/>
      <c r="AB35" s="162"/>
      <c r="AC35" s="152"/>
      <c r="AD35" s="163"/>
      <c r="AE35" s="164"/>
      <c r="AF35" s="153"/>
      <c r="AG35" s="153"/>
      <c r="AH35" s="153"/>
      <c r="AI35" s="153"/>
      <c r="AJ35" s="153"/>
      <c r="AK35" s="153"/>
    </row>
    <row r="36" spans="1:37" s="154" customFormat="1" ht="19.5" customHeight="1" hidden="1">
      <c r="A36" s="165"/>
      <c r="B36" s="157"/>
      <c r="C36" s="157"/>
      <c r="D36" s="157"/>
      <c r="E36" s="157"/>
      <c r="F36" s="157"/>
      <c r="G36" s="157"/>
      <c r="H36" s="157"/>
      <c r="I36" s="158"/>
      <c r="J36" s="158"/>
      <c r="K36" s="157"/>
      <c r="L36" s="159"/>
      <c r="M36" s="157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0"/>
      <c r="Y36" s="160"/>
      <c r="Z36" s="167"/>
      <c r="AA36" s="161"/>
      <c r="AB36" s="162"/>
      <c r="AC36" s="152"/>
      <c r="AD36" s="163"/>
      <c r="AE36" s="164"/>
      <c r="AF36" s="153"/>
      <c r="AG36" s="153"/>
      <c r="AH36" s="153"/>
      <c r="AI36" s="153"/>
      <c r="AJ36" s="153"/>
      <c r="AK36" s="153"/>
    </row>
    <row r="37" spans="1:37" s="154" customFormat="1" ht="19.5" customHeight="1" hidden="1" thickBot="1">
      <c r="A37" s="183"/>
      <c r="B37" s="170"/>
      <c r="C37" s="170"/>
      <c r="D37" s="170"/>
      <c r="E37" s="170"/>
      <c r="F37" s="170"/>
      <c r="G37" s="170"/>
      <c r="H37" s="170"/>
      <c r="I37" s="184"/>
      <c r="J37" s="184"/>
      <c r="K37" s="170"/>
      <c r="L37" s="170"/>
      <c r="M37" s="170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0"/>
      <c r="Z37" s="207"/>
      <c r="AA37" s="208"/>
      <c r="AB37" s="162"/>
      <c r="AC37" s="152"/>
      <c r="AD37" s="163"/>
      <c r="AE37" s="164"/>
      <c r="AF37" s="153"/>
      <c r="AG37" s="153"/>
      <c r="AH37" s="153"/>
      <c r="AI37" s="153"/>
      <c r="AJ37" s="153"/>
      <c r="AK37" s="153"/>
    </row>
    <row r="38" spans="1:37" s="154" customFormat="1" ht="19.5" customHeight="1" hidden="1">
      <c r="A38" s="177"/>
      <c r="B38" s="178"/>
      <c r="C38" s="178"/>
      <c r="D38" s="178"/>
      <c r="E38" s="178"/>
      <c r="F38" s="178"/>
      <c r="G38" s="178"/>
      <c r="H38" s="178"/>
      <c r="I38" s="179"/>
      <c r="J38" s="179"/>
      <c r="K38" s="178"/>
      <c r="L38" s="180"/>
      <c r="M38" s="178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160"/>
      <c r="Y38" s="160"/>
      <c r="Z38" s="161"/>
      <c r="AA38" s="199"/>
      <c r="AB38" s="162"/>
      <c r="AC38" s="152"/>
      <c r="AD38" s="163"/>
      <c r="AE38" s="164"/>
      <c r="AF38" s="153"/>
      <c r="AG38" s="153"/>
      <c r="AH38" s="153"/>
      <c r="AI38" s="153"/>
      <c r="AJ38" s="153"/>
      <c r="AK38" s="153"/>
    </row>
    <row r="39" spans="1:37" s="154" customFormat="1" ht="19.5" customHeight="1" hidden="1" thickBot="1">
      <c r="A39" s="212"/>
      <c r="B39" s="203"/>
      <c r="C39" s="203"/>
      <c r="D39" s="203"/>
      <c r="E39" s="203"/>
      <c r="F39" s="203"/>
      <c r="G39" s="203"/>
      <c r="H39" s="203"/>
      <c r="I39" s="184"/>
      <c r="J39" s="184"/>
      <c r="K39" s="203"/>
      <c r="L39" s="170"/>
      <c r="M39" s="203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174"/>
      <c r="Y39" s="170"/>
      <c r="Z39" s="208"/>
      <c r="AA39" s="208"/>
      <c r="AB39" s="162"/>
      <c r="AC39" s="152"/>
      <c r="AD39" s="163"/>
      <c r="AE39" s="164"/>
      <c r="AF39" s="153"/>
      <c r="AG39" s="153"/>
      <c r="AH39" s="153"/>
      <c r="AI39" s="153"/>
      <c r="AJ39" s="153"/>
      <c r="AK39" s="153"/>
    </row>
    <row r="40" spans="1:37" s="154" customFormat="1" ht="19.5" customHeight="1" hidden="1">
      <c r="A40" s="177"/>
      <c r="B40" s="178"/>
      <c r="C40" s="178"/>
      <c r="D40" s="178"/>
      <c r="E40" s="178"/>
      <c r="F40" s="178"/>
      <c r="G40" s="159"/>
      <c r="H40" s="178"/>
      <c r="I40" s="179"/>
      <c r="J40" s="179"/>
      <c r="K40" s="178"/>
      <c r="L40" s="180"/>
      <c r="M40" s="178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160"/>
      <c r="Y40" s="160"/>
      <c r="Z40" s="161"/>
      <c r="AA40" s="199"/>
      <c r="AB40" s="162"/>
      <c r="AC40" s="152"/>
      <c r="AD40" s="163"/>
      <c r="AE40" s="164"/>
      <c r="AF40" s="153"/>
      <c r="AG40" s="153"/>
      <c r="AH40" s="153"/>
      <c r="AI40" s="153"/>
      <c r="AJ40" s="153"/>
      <c r="AK40" s="153"/>
    </row>
    <row r="41" spans="1:37" s="154" customFormat="1" ht="19.5" customHeight="1" hidden="1" thickBot="1">
      <c r="A41" s="212"/>
      <c r="B41" s="203"/>
      <c r="C41" s="203"/>
      <c r="D41" s="203"/>
      <c r="E41" s="203"/>
      <c r="F41" s="203"/>
      <c r="G41" s="203"/>
      <c r="H41" s="203"/>
      <c r="I41" s="184"/>
      <c r="J41" s="184"/>
      <c r="K41" s="203"/>
      <c r="L41" s="170"/>
      <c r="M41" s="203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174"/>
      <c r="Y41" s="170"/>
      <c r="Z41" s="208"/>
      <c r="AA41" s="208"/>
      <c r="AB41" s="162"/>
      <c r="AC41" s="152"/>
      <c r="AD41" s="163"/>
      <c r="AE41" s="164"/>
      <c r="AF41" s="153"/>
      <c r="AG41" s="153"/>
      <c r="AH41" s="153"/>
      <c r="AI41" s="153"/>
      <c r="AJ41" s="153"/>
      <c r="AK41" s="153"/>
    </row>
    <row r="42" spans="1:31" ht="19.5" customHeight="1" hidden="1">
      <c r="A42" s="187"/>
      <c r="B42" s="156"/>
      <c r="C42" s="156"/>
      <c r="D42" s="156"/>
      <c r="E42" s="156"/>
      <c r="F42" s="156"/>
      <c r="G42" s="159"/>
      <c r="H42" s="156"/>
      <c r="I42" s="158"/>
      <c r="J42" s="158"/>
      <c r="K42" s="156"/>
      <c r="L42" s="180"/>
      <c r="M42" s="156"/>
      <c r="N42" s="160"/>
      <c r="O42" s="160"/>
      <c r="P42" s="160"/>
      <c r="Q42" s="156"/>
      <c r="R42" s="180"/>
      <c r="S42" s="188"/>
      <c r="T42" s="188"/>
      <c r="U42" s="188"/>
      <c r="V42" s="173"/>
      <c r="W42" s="172"/>
      <c r="X42" s="160"/>
      <c r="Y42" s="160"/>
      <c r="Z42" s="161"/>
      <c r="AA42" s="161"/>
      <c r="AB42" s="162"/>
      <c r="AC42" s="213"/>
      <c r="AD42" s="163"/>
      <c r="AE42" s="164"/>
    </row>
    <row r="43" spans="1:31" ht="19.5" customHeight="1" hidden="1">
      <c r="A43" s="165"/>
      <c r="B43" s="157"/>
      <c r="C43" s="157"/>
      <c r="D43" s="157"/>
      <c r="E43" s="157"/>
      <c r="F43" s="157"/>
      <c r="G43" s="159"/>
      <c r="H43" s="157"/>
      <c r="I43" s="158"/>
      <c r="J43" s="158"/>
      <c r="K43" s="157"/>
      <c r="L43" s="159"/>
      <c r="M43" s="157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0"/>
      <c r="Y43" s="160"/>
      <c r="Z43" s="161"/>
      <c r="AA43" s="161"/>
      <c r="AB43" s="162"/>
      <c r="AC43" s="213"/>
      <c r="AD43" s="163"/>
      <c r="AE43" s="164"/>
    </row>
    <row r="44" spans="1:31" ht="21" customHeight="1" hidden="1">
      <c r="A44" s="165"/>
      <c r="B44" s="157"/>
      <c r="C44" s="157"/>
      <c r="D44" s="157"/>
      <c r="E44" s="157"/>
      <c r="F44" s="157"/>
      <c r="G44" s="159"/>
      <c r="H44" s="157"/>
      <c r="I44" s="158"/>
      <c r="J44" s="158"/>
      <c r="K44" s="157"/>
      <c r="L44" s="159"/>
      <c r="M44" s="157"/>
      <c r="N44" s="166"/>
      <c r="O44" s="166"/>
      <c r="P44" s="166"/>
      <c r="Q44" s="156"/>
      <c r="R44" s="157"/>
      <c r="S44" s="188"/>
      <c r="T44" s="188"/>
      <c r="U44" s="188"/>
      <c r="V44" s="173"/>
      <c r="W44" s="172"/>
      <c r="X44" s="160"/>
      <c r="Y44" s="160"/>
      <c r="Z44" s="161"/>
      <c r="AA44" s="161"/>
      <c r="AB44" s="162"/>
      <c r="AC44" s="214"/>
      <c r="AD44" s="163"/>
      <c r="AE44" s="164"/>
    </row>
    <row r="45" spans="1:31" ht="19.5" customHeight="1" hidden="1">
      <c r="A45" s="165"/>
      <c r="B45" s="157"/>
      <c r="C45" s="157"/>
      <c r="D45" s="157"/>
      <c r="E45" s="157"/>
      <c r="F45" s="157"/>
      <c r="G45" s="159"/>
      <c r="H45" s="157"/>
      <c r="I45" s="158"/>
      <c r="J45" s="158"/>
      <c r="K45" s="157"/>
      <c r="L45" s="159"/>
      <c r="M45" s="157"/>
      <c r="N45" s="166"/>
      <c r="O45" s="166"/>
      <c r="P45" s="166"/>
      <c r="Q45" s="166"/>
      <c r="R45" s="166"/>
      <c r="S45" s="209"/>
      <c r="T45" s="209"/>
      <c r="U45" s="209"/>
      <c r="V45" s="173"/>
      <c r="W45" s="172"/>
      <c r="X45" s="160"/>
      <c r="Y45" s="160"/>
      <c r="Z45" s="161"/>
      <c r="AA45" s="161"/>
      <c r="AB45" s="162"/>
      <c r="AC45" s="213"/>
      <c r="AD45" s="163"/>
      <c r="AE45" s="164"/>
    </row>
    <row r="46" spans="1:31" ht="19.5" customHeight="1" hidden="1">
      <c r="A46" s="165"/>
      <c r="B46" s="157"/>
      <c r="C46" s="157"/>
      <c r="D46" s="157"/>
      <c r="E46" s="157"/>
      <c r="F46" s="157"/>
      <c r="G46" s="159"/>
      <c r="H46" s="157"/>
      <c r="I46" s="158"/>
      <c r="J46" s="158"/>
      <c r="K46" s="157"/>
      <c r="L46" s="159"/>
      <c r="M46" s="157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0"/>
      <c r="Y46" s="160"/>
      <c r="Z46" s="161"/>
      <c r="AA46" s="161"/>
      <c r="AB46" s="162"/>
      <c r="AC46" s="213"/>
      <c r="AD46" s="163"/>
      <c r="AE46" s="164"/>
    </row>
    <row r="47" spans="1:31" ht="19.5" customHeight="1" hidden="1">
      <c r="A47" s="165"/>
      <c r="B47" s="157"/>
      <c r="C47" s="157"/>
      <c r="D47" s="157"/>
      <c r="E47" s="157"/>
      <c r="F47" s="157"/>
      <c r="G47" s="157"/>
      <c r="H47" s="157"/>
      <c r="I47" s="158"/>
      <c r="J47" s="158"/>
      <c r="K47" s="157"/>
      <c r="L47" s="159"/>
      <c r="M47" s="157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0"/>
      <c r="Y47" s="160"/>
      <c r="Z47" s="161"/>
      <c r="AA47" s="161"/>
      <c r="AB47" s="162"/>
      <c r="AC47" s="213"/>
      <c r="AD47" s="163"/>
      <c r="AE47" s="164"/>
    </row>
    <row r="48" spans="1:31" ht="19.5" customHeight="1" hidden="1">
      <c r="A48" s="165"/>
      <c r="B48" s="157"/>
      <c r="C48" s="157"/>
      <c r="D48" s="157"/>
      <c r="E48" s="157"/>
      <c r="F48" s="157"/>
      <c r="G48" s="159"/>
      <c r="H48" s="157"/>
      <c r="I48" s="158"/>
      <c r="J48" s="158"/>
      <c r="K48" s="157"/>
      <c r="L48" s="159"/>
      <c r="M48" s="157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0"/>
      <c r="Y48" s="160"/>
      <c r="Z48" s="161"/>
      <c r="AA48" s="161"/>
      <c r="AB48" s="162"/>
      <c r="AC48" s="213"/>
      <c r="AD48" s="163"/>
      <c r="AE48" s="164"/>
    </row>
    <row r="49" spans="1:31" ht="19.5" customHeight="1" hidden="1">
      <c r="A49" s="165"/>
      <c r="B49" s="157"/>
      <c r="C49" s="157"/>
      <c r="D49" s="157"/>
      <c r="E49" s="157"/>
      <c r="F49" s="157"/>
      <c r="G49" s="159"/>
      <c r="H49" s="157"/>
      <c r="I49" s="158"/>
      <c r="J49" s="158"/>
      <c r="K49" s="157"/>
      <c r="L49" s="159"/>
      <c r="M49" s="157"/>
      <c r="N49" s="166"/>
      <c r="O49" s="166"/>
      <c r="P49" s="166"/>
      <c r="Q49" s="166"/>
      <c r="R49" s="166"/>
      <c r="S49" s="209"/>
      <c r="T49" s="209"/>
      <c r="U49" s="209"/>
      <c r="V49" s="173"/>
      <c r="W49" s="172"/>
      <c r="X49" s="160"/>
      <c r="Y49" s="160"/>
      <c r="Z49" s="161"/>
      <c r="AA49" s="161"/>
      <c r="AB49" s="162"/>
      <c r="AC49" s="213"/>
      <c r="AD49" s="163"/>
      <c r="AE49" s="164"/>
    </row>
    <row r="50" spans="1:31" ht="19.5" customHeight="1" hidden="1" thickBot="1">
      <c r="A50" s="168"/>
      <c r="B50" s="159"/>
      <c r="C50" s="159"/>
      <c r="D50" s="159"/>
      <c r="E50" s="159"/>
      <c r="F50" s="159"/>
      <c r="G50" s="159"/>
      <c r="H50" s="159"/>
      <c r="I50" s="169"/>
      <c r="J50" s="169"/>
      <c r="K50" s="159"/>
      <c r="L50" s="170"/>
      <c r="M50" s="159"/>
      <c r="N50" s="171"/>
      <c r="O50" s="171"/>
      <c r="P50" s="171"/>
      <c r="Q50" s="171"/>
      <c r="R50" s="171"/>
      <c r="S50" s="172"/>
      <c r="T50" s="172"/>
      <c r="U50" s="172"/>
      <c r="V50" s="173"/>
      <c r="W50" s="215"/>
      <c r="X50" s="174"/>
      <c r="Y50" s="170"/>
      <c r="Z50" s="185"/>
      <c r="AA50" s="161"/>
      <c r="AB50" s="162"/>
      <c r="AC50" s="213"/>
      <c r="AD50" s="163"/>
      <c r="AE50" s="164"/>
    </row>
    <row r="51" spans="1:31" ht="19.5" customHeight="1" hidden="1">
      <c r="A51" s="177"/>
      <c r="B51" s="178"/>
      <c r="C51" s="178"/>
      <c r="D51" s="178"/>
      <c r="E51" s="178"/>
      <c r="F51" s="178"/>
      <c r="G51" s="178"/>
      <c r="H51" s="178"/>
      <c r="I51" s="179"/>
      <c r="J51" s="179"/>
      <c r="K51" s="178"/>
      <c r="L51" s="180"/>
      <c r="M51" s="178"/>
      <c r="N51" s="210"/>
      <c r="O51" s="210"/>
      <c r="P51" s="210"/>
      <c r="Q51" s="210"/>
      <c r="R51" s="210"/>
      <c r="S51" s="210"/>
      <c r="T51" s="210"/>
      <c r="U51" s="210"/>
      <c r="V51" s="210"/>
      <c r="W51" s="198"/>
      <c r="X51" s="160"/>
      <c r="Y51" s="160"/>
      <c r="Z51" s="161"/>
      <c r="AA51" s="199"/>
      <c r="AB51" s="162"/>
      <c r="AC51" s="213"/>
      <c r="AD51" s="163"/>
      <c r="AE51" s="164"/>
    </row>
    <row r="52" spans="1:31" ht="19.5" customHeight="1" hidden="1" thickBot="1">
      <c r="A52" s="183"/>
      <c r="B52" s="170"/>
      <c r="C52" s="170"/>
      <c r="D52" s="170"/>
      <c r="E52" s="170"/>
      <c r="F52" s="170"/>
      <c r="G52" s="170"/>
      <c r="H52" s="170"/>
      <c r="I52" s="184"/>
      <c r="J52" s="184"/>
      <c r="K52" s="170"/>
      <c r="L52" s="170"/>
      <c r="M52" s="170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0"/>
      <c r="Z52" s="216"/>
      <c r="AA52" s="208"/>
      <c r="AB52" s="162"/>
      <c r="AC52" s="213"/>
      <c r="AD52" s="163"/>
      <c r="AE52" s="164"/>
    </row>
    <row r="53" spans="1:31" ht="19.5" customHeight="1" hidden="1">
      <c r="A53" s="187"/>
      <c r="B53" s="156"/>
      <c r="C53" s="156"/>
      <c r="D53" s="156"/>
      <c r="E53" s="156"/>
      <c r="F53" s="156"/>
      <c r="G53" s="156"/>
      <c r="H53" s="156"/>
      <c r="I53" s="158"/>
      <c r="J53" s="158"/>
      <c r="K53" s="156"/>
      <c r="L53" s="180"/>
      <c r="M53" s="156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1"/>
      <c r="AA53" s="161"/>
      <c r="AB53" s="162"/>
      <c r="AC53" s="213"/>
      <c r="AD53" s="163"/>
      <c r="AE53" s="164"/>
    </row>
    <row r="54" spans="1:31" ht="19.5" customHeight="1" hidden="1">
      <c r="A54" s="217"/>
      <c r="B54" s="157"/>
      <c r="C54" s="180"/>
      <c r="D54" s="180"/>
      <c r="E54" s="180"/>
      <c r="F54" s="156"/>
      <c r="G54" s="159"/>
      <c r="H54" s="180"/>
      <c r="I54" s="189"/>
      <c r="J54" s="189"/>
      <c r="K54" s="156"/>
      <c r="L54" s="159"/>
      <c r="M54" s="156"/>
      <c r="N54" s="202"/>
      <c r="O54" s="202"/>
      <c r="P54" s="202"/>
      <c r="Q54" s="202"/>
      <c r="R54" s="202"/>
      <c r="S54" s="198"/>
      <c r="T54" s="198"/>
      <c r="U54" s="198"/>
      <c r="V54" s="173"/>
      <c r="W54" s="172"/>
      <c r="X54" s="160"/>
      <c r="Y54" s="160"/>
      <c r="Z54" s="161"/>
      <c r="AA54" s="161"/>
      <c r="AB54" s="162"/>
      <c r="AC54" s="213"/>
      <c r="AD54" s="163"/>
      <c r="AE54" s="164"/>
    </row>
    <row r="55" spans="1:31" ht="19.5" customHeight="1" hidden="1" thickBot="1">
      <c r="A55" s="168"/>
      <c r="B55" s="159"/>
      <c r="C55" s="159"/>
      <c r="D55" s="159"/>
      <c r="E55" s="159"/>
      <c r="F55" s="159"/>
      <c r="G55" s="159"/>
      <c r="H55" s="159"/>
      <c r="I55" s="169"/>
      <c r="J55" s="169"/>
      <c r="K55" s="159"/>
      <c r="L55" s="170"/>
      <c r="M55" s="159"/>
      <c r="N55" s="171"/>
      <c r="O55" s="171"/>
      <c r="P55" s="171"/>
      <c r="Q55" s="171"/>
      <c r="R55" s="171"/>
      <c r="S55" s="172"/>
      <c r="T55" s="172"/>
      <c r="U55" s="172"/>
      <c r="V55" s="173"/>
      <c r="W55" s="172"/>
      <c r="X55" s="174"/>
      <c r="Y55" s="170"/>
      <c r="Z55" s="185"/>
      <c r="AA55" s="161"/>
      <c r="AB55" s="162"/>
      <c r="AC55" s="213"/>
      <c r="AD55" s="163"/>
      <c r="AE55" s="164"/>
    </row>
    <row r="56" spans="1:31" ht="19.5" customHeight="1" hidden="1">
      <c r="A56" s="177"/>
      <c r="B56" s="178"/>
      <c r="C56" s="178"/>
      <c r="D56" s="178"/>
      <c r="E56" s="178"/>
      <c r="F56" s="178"/>
      <c r="G56" s="178"/>
      <c r="H56" s="178"/>
      <c r="I56" s="179"/>
      <c r="J56" s="179"/>
      <c r="K56" s="178"/>
      <c r="L56" s="180"/>
      <c r="M56" s="178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160"/>
      <c r="Y56" s="160"/>
      <c r="Z56" s="161"/>
      <c r="AA56" s="199"/>
      <c r="AB56" s="162"/>
      <c r="AC56" s="213"/>
      <c r="AD56" s="163"/>
      <c r="AE56" s="164"/>
    </row>
    <row r="57" spans="1:31" ht="19.5" customHeight="1" hidden="1">
      <c r="A57" s="165"/>
      <c r="B57" s="157"/>
      <c r="C57" s="157"/>
      <c r="D57" s="157"/>
      <c r="E57" s="157"/>
      <c r="F57" s="157"/>
      <c r="G57" s="157"/>
      <c r="H57" s="157"/>
      <c r="I57" s="158"/>
      <c r="J57" s="158"/>
      <c r="K57" s="157"/>
      <c r="L57" s="159"/>
      <c r="M57" s="157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0"/>
      <c r="Y57" s="160"/>
      <c r="Z57" s="218"/>
      <c r="AA57" s="161"/>
      <c r="AB57" s="162"/>
      <c r="AC57" s="213"/>
      <c r="AD57" s="163"/>
      <c r="AE57" s="164"/>
    </row>
    <row r="58" spans="1:31" ht="19.5" customHeight="1" hidden="1" thickBot="1">
      <c r="A58" s="183"/>
      <c r="B58" s="170"/>
      <c r="C58" s="170"/>
      <c r="D58" s="170"/>
      <c r="E58" s="170"/>
      <c r="F58" s="170"/>
      <c r="G58" s="170"/>
      <c r="H58" s="170"/>
      <c r="I58" s="184"/>
      <c r="J58" s="184"/>
      <c r="K58" s="170"/>
      <c r="L58" s="170"/>
      <c r="M58" s="170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0"/>
      <c r="Z58" s="216"/>
      <c r="AA58" s="208"/>
      <c r="AB58" s="162"/>
      <c r="AC58" s="213"/>
      <c r="AD58" s="163"/>
      <c r="AE58" s="164"/>
    </row>
    <row r="59" spans="1:31" ht="19.5" customHeight="1" hidden="1">
      <c r="A59" s="187"/>
      <c r="B59" s="156"/>
      <c r="C59" s="156"/>
      <c r="D59" s="156"/>
      <c r="E59" s="156"/>
      <c r="F59" s="156"/>
      <c r="G59" s="156"/>
      <c r="H59" s="156"/>
      <c r="I59" s="158"/>
      <c r="J59" s="158"/>
      <c r="K59" s="156"/>
      <c r="L59" s="180"/>
      <c r="M59" s="156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1"/>
      <c r="AA59" s="161"/>
      <c r="AB59" s="162"/>
      <c r="AC59" s="213"/>
      <c r="AD59" s="163"/>
      <c r="AE59" s="164"/>
    </row>
    <row r="60" spans="1:31" ht="19.5" customHeight="1" hidden="1">
      <c r="A60" s="165"/>
      <c r="B60" s="157"/>
      <c r="C60" s="157"/>
      <c r="D60" s="157"/>
      <c r="E60" s="157"/>
      <c r="F60" s="157"/>
      <c r="G60" s="157"/>
      <c r="H60" s="157"/>
      <c r="I60" s="158"/>
      <c r="J60" s="158"/>
      <c r="K60" s="157"/>
      <c r="L60" s="159"/>
      <c r="M60" s="157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0"/>
      <c r="Y60" s="160"/>
      <c r="Z60" s="161"/>
      <c r="AA60" s="161"/>
      <c r="AB60" s="162"/>
      <c r="AC60" s="213"/>
      <c r="AD60" s="163"/>
      <c r="AE60" s="164"/>
    </row>
    <row r="61" spans="1:31" ht="19.5" customHeight="1" hidden="1">
      <c r="A61" s="165"/>
      <c r="B61" s="157"/>
      <c r="C61" s="157"/>
      <c r="D61" s="157"/>
      <c r="E61" s="157"/>
      <c r="F61" s="157"/>
      <c r="G61" s="159"/>
      <c r="H61" s="159"/>
      <c r="I61" s="158"/>
      <c r="J61" s="158"/>
      <c r="K61" s="157"/>
      <c r="L61" s="159"/>
      <c r="M61" s="157"/>
      <c r="N61" s="166"/>
      <c r="O61" s="166"/>
      <c r="P61" s="166"/>
      <c r="Q61" s="166"/>
      <c r="R61" s="166"/>
      <c r="S61" s="209"/>
      <c r="T61" s="209"/>
      <c r="U61" s="209"/>
      <c r="V61" s="173"/>
      <c r="W61" s="172"/>
      <c r="X61" s="160"/>
      <c r="Y61" s="160"/>
      <c r="Z61" s="161"/>
      <c r="AA61" s="161"/>
      <c r="AB61" s="162"/>
      <c r="AC61" s="213"/>
      <c r="AD61" s="163"/>
      <c r="AE61" s="164"/>
    </row>
    <row r="62" spans="1:31" ht="24" customHeight="1" hidden="1">
      <c r="A62" s="165"/>
      <c r="B62" s="157"/>
      <c r="C62" s="157"/>
      <c r="D62" s="157"/>
      <c r="E62" s="157"/>
      <c r="F62" s="157"/>
      <c r="G62" s="159"/>
      <c r="H62" s="189"/>
      <c r="I62" s="219"/>
      <c r="J62" s="158"/>
      <c r="K62" s="157"/>
      <c r="L62" s="159"/>
      <c r="M62" s="157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0"/>
      <c r="Y62" s="160"/>
      <c r="Z62" s="161"/>
      <c r="AA62" s="161"/>
      <c r="AB62" s="162"/>
      <c r="AC62" s="213"/>
      <c r="AD62" s="163"/>
      <c r="AE62" s="164"/>
    </row>
    <row r="63" spans="1:31" ht="19.5" customHeight="1" hidden="1">
      <c r="A63" s="165"/>
      <c r="B63" s="157"/>
      <c r="C63" s="157"/>
      <c r="D63" s="157"/>
      <c r="E63" s="157"/>
      <c r="F63" s="157"/>
      <c r="G63" s="159"/>
      <c r="H63" s="156"/>
      <c r="I63" s="158"/>
      <c r="J63" s="158"/>
      <c r="K63" s="157"/>
      <c r="L63" s="159"/>
      <c r="M63" s="157"/>
      <c r="N63" s="166"/>
      <c r="O63" s="166"/>
      <c r="P63" s="166"/>
      <c r="Q63" s="166"/>
      <c r="R63" s="166"/>
      <c r="S63" s="209"/>
      <c r="T63" s="209"/>
      <c r="U63" s="209"/>
      <c r="V63" s="173"/>
      <c r="W63" s="172"/>
      <c r="X63" s="160"/>
      <c r="Y63" s="160"/>
      <c r="Z63" s="161"/>
      <c r="AA63" s="161"/>
      <c r="AB63" s="162"/>
      <c r="AC63" s="213"/>
      <c r="AD63" s="163"/>
      <c r="AE63" s="164"/>
    </row>
    <row r="64" spans="1:31" ht="19.5" customHeight="1" hidden="1">
      <c r="A64" s="165"/>
      <c r="B64" s="157"/>
      <c r="C64" s="157"/>
      <c r="D64" s="157"/>
      <c r="E64" s="157"/>
      <c r="F64" s="157"/>
      <c r="G64" s="159"/>
      <c r="H64" s="157"/>
      <c r="I64" s="158"/>
      <c r="J64" s="158"/>
      <c r="K64" s="157"/>
      <c r="L64" s="159"/>
      <c r="M64" s="157"/>
      <c r="N64" s="166"/>
      <c r="O64" s="166"/>
      <c r="P64" s="166"/>
      <c r="Q64" s="166"/>
      <c r="R64" s="166"/>
      <c r="S64" s="209"/>
      <c r="T64" s="209"/>
      <c r="U64" s="209"/>
      <c r="V64" s="173"/>
      <c r="W64" s="172"/>
      <c r="X64" s="160"/>
      <c r="Y64" s="160"/>
      <c r="Z64" s="161"/>
      <c r="AA64" s="161"/>
      <c r="AB64" s="162"/>
      <c r="AC64" s="213"/>
      <c r="AD64" s="163"/>
      <c r="AE64" s="164"/>
    </row>
    <row r="65" spans="1:31" ht="19.5" customHeight="1" thickBot="1">
      <c r="A65" s="168" t="s">
        <v>292</v>
      </c>
      <c r="B65" s="159" t="s">
        <v>293</v>
      </c>
      <c r="C65" s="159">
        <v>42</v>
      </c>
      <c r="D65" s="159">
        <v>5</v>
      </c>
      <c r="E65" s="159">
        <v>31500</v>
      </c>
      <c r="F65" s="159">
        <f>C65*D65*150</f>
        <v>31500</v>
      </c>
      <c r="G65" s="170">
        <f>F65*0.59</f>
        <v>18585</v>
      </c>
      <c r="H65" s="159">
        <f>30+10</f>
        <v>40</v>
      </c>
      <c r="I65" s="169">
        <v>21</v>
      </c>
      <c r="J65" s="169">
        <v>94500</v>
      </c>
      <c r="K65" s="159">
        <f>H65*I65*150</f>
        <v>126000</v>
      </c>
      <c r="L65" s="170">
        <f>K65*0.59</f>
        <v>74340</v>
      </c>
      <c r="M65" s="159">
        <f>E65+J65</f>
        <v>126000</v>
      </c>
      <c r="N65" s="171"/>
      <c r="O65" s="171"/>
      <c r="P65" s="171"/>
      <c r="Q65" s="171"/>
      <c r="R65" s="171"/>
      <c r="S65" s="172">
        <f>40+1</f>
        <v>41</v>
      </c>
      <c r="T65" s="172">
        <v>4</v>
      </c>
      <c r="U65" s="172">
        <v>24000</v>
      </c>
      <c r="V65" s="173">
        <f>S65*T65*150</f>
        <v>24600</v>
      </c>
      <c r="W65" s="215">
        <f>V65*0.59</f>
        <v>14514</v>
      </c>
      <c r="X65" s="174">
        <f>F65+K65+Q65+V65</f>
        <v>182100</v>
      </c>
      <c r="Y65" s="170">
        <f>X65</f>
        <v>182100</v>
      </c>
      <c r="Z65" s="185">
        <f>Y65*0.59</f>
        <v>107439</v>
      </c>
      <c r="AA65" s="161">
        <v>107400</v>
      </c>
      <c r="AB65" s="162">
        <f>Z65-AA65</f>
        <v>39</v>
      </c>
      <c r="AC65" s="213"/>
      <c r="AD65" s="163">
        <f>C65+H65+N65+S65</f>
        <v>123</v>
      </c>
      <c r="AE65" s="164"/>
    </row>
    <row r="66" spans="1:31" ht="19.5" customHeight="1" hidden="1">
      <c r="A66" s="177"/>
      <c r="B66" s="178"/>
      <c r="C66" s="178"/>
      <c r="D66" s="178"/>
      <c r="E66" s="178"/>
      <c r="F66" s="178"/>
      <c r="G66" s="180"/>
      <c r="H66" s="178"/>
      <c r="I66" s="179"/>
      <c r="J66" s="179"/>
      <c r="K66" s="178"/>
      <c r="L66" s="180"/>
      <c r="M66" s="178"/>
      <c r="N66" s="210"/>
      <c r="O66" s="210"/>
      <c r="P66" s="210"/>
      <c r="Q66" s="210"/>
      <c r="R66" s="210"/>
      <c r="S66" s="210"/>
      <c r="T66" s="210"/>
      <c r="U66" s="210"/>
      <c r="V66" s="210"/>
      <c r="W66" s="160"/>
      <c r="X66" s="160"/>
      <c r="Y66" s="160"/>
      <c r="Z66" s="161"/>
      <c r="AA66" s="199"/>
      <c r="AB66" s="162"/>
      <c r="AC66" s="213"/>
      <c r="AD66" s="163"/>
      <c r="AE66" s="164"/>
    </row>
    <row r="67" spans="1:31" ht="19.5" customHeight="1" hidden="1" thickBot="1">
      <c r="A67" s="183"/>
      <c r="B67" s="170"/>
      <c r="C67" s="170"/>
      <c r="D67" s="170"/>
      <c r="E67" s="170"/>
      <c r="F67" s="170"/>
      <c r="G67" s="170"/>
      <c r="H67" s="170"/>
      <c r="I67" s="184"/>
      <c r="J67" s="184"/>
      <c r="K67" s="170"/>
      <c r="L67" s="170"/>
      <c r="M67" s="170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0"/>
      <c r="Z67" s="216"/>
      <c r="AA67" s="208"/>
      <c r="AB67" s="162"/>
      <c r="AC67" s="213"/>
      <c r="AD67" s="163"/>
      <c r="AE67" s="164"/>
    </row>
    <row r="68" spans="1:31" ht="19.5" customHeight="1" hidden="1">
      <c r="A68" s="187"/>
      <c r="B68" s="156"/>
      <c r="C68" s="156"/>
      <c r="D68" s="156"/>
      <c r="E68" s="156"/>
      <c r="F68" s="156"/>
      <c r="G68" s="159"/>
      <c r="H68" s="156"/>
      <c r="I68" s="158"/>
      <c r="J68" s="158"/>
      <c r="K68" s="156"/>
      <c r="L68" s="180"/>
      <c r="M68" s="156"/>
      <c r="N68" s="160"/>
      <c r="O68" s="160"/>
      <c r="P68" s="160"/>
      <c r="Q68" s="160"/>
      <c r="R68" s="160"/>
      <c r="S68" s="188"/>
      <c r="T68" s="188"/>
      <c r="U68" s="188"/>
      <c r="V68" s="173"/>
      <c r="W68" s="172"/>
      <c r="X68" s="160"/>
      <c r="Y68" s="160"/>
      <c r="Z68" s="161"/>
      <c r="AA68" s="161"/>
      <c r="AB68" s="162"/>
      <c r="AC68" s="213"/>
      <c r="AD68" s="163"/>
      <c r="AE68" s="164"/>
    </row>
    <row r="69" spans="1:31" ht="19.5" customHeight="1" hidden="1" thickBot="1">
      <c r="A69" s="168"/>
      <c r="B69" s="159"/>
      <c r="C69" s="159"/>
      <c r="D69" s="159"/>
      <c r="E69" s="159"/>
      <c r="F69" s="159"/>
      <c r="G69" s="170"/>
      <c r="H69" s="159"/>
      <c r="I69" s="169"/>
      <c r="J69" s="169"/>
      <c r="K69" s="159"/>
      <c r="L69" s="170"/>
      <c r="M69" s="159"/>
      <c r="N69" s="171"/>
      <c r="O69" s="171"/>
      <c r="P69" s="171"/>
      <c r="Q69" s="171"/>
      <c r="R69" s="171"/>
      <c r="S69" s="172"/>
      <c r="T69" s="172"/>
      <c r="U69" s="172"/>
      <c r="V69" s="173"/>
      <c r="W69" s="172"/>
      <c r="X69" s="170"/>
      <c r="Y69" s="170"/>
      <c r="Z69" s="185"/>
      <c r="AA69" s="161"/>
      <c r="AB69" s="162"/>
      <c r="AC69" s="213"/>
      <c r="AD69" s="163"/>
      <c r="AE69" s="164"/>
    </row>
    <row r="70" spans="1:31" ht="19.5" customHeight="1" hidden="1">
      <c r="A70" s="177"/>
      <c r="B70" s="178"/>
      <c r="C70" s="178"/>
      <c r="D70" s="178"/>
      <c r="E70" s="178"/>
      <c r="F70" s="178"/>
      <c r="G70" s="180"/>
      <c r="H70" s="178"/>
      <c r="I70" s="179"/>
      <c r="J70" s="179"/>
      <c r="K70" s="178"/>
      <c r="L70" s="180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60"/>
      <c r="Y70" s="160"/>
      <c r="Z70" s="161"/>
      <c r="AA70" s="182"/>
      <c r="AB70" s="162"/>
      <c r="AC70" s="213"/>
      <c r="AD70" s="163"/>
      <c r="AE70" s="164"/>
    </row>
    <row r="71" spans="1:31" ht="19.5" customHeight="1" hidden="1" thickBot="1">
      <c r="A71" s="183"/>
      <c r="B71" s="170"/>
      <c r="C71" s="170"/>
      <c r="D71" s="170"/>
      <c r="E71" s="170"/>
      <c r="F71" s="170"/>
      <c r="G71" s="170"/>
      <c r="H71" s="170"/>
      <c r="I71" s="184"/>
      <c r="J71" s="184"/>
      <c r="K71" s="170"/>
      <c r="L71" s="170"/>
      <c r="M71" s="170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0"/>
      <c r="Z71" s="185"/>
      <c r="AA71" s="208"/>
      <c r="AB71" s="162"/>
      <c r="AC71" s="213"/>
      <c r="AD71" s="163"/>
      <c r="AE71" s="164"/>
    </row>
    <row r="72" spans="1:31" ht="19.5" customHeight="1" hidden="1">
      <c r="A72" s="187"/>
      <c r="B72" s="156"/>
      <c r="C72" s="156"/>
      <c r="D72" s="156"/>
      <c r="E72" s="156"/>
      <c r="F72" s="156"/>
      <c r="G72" s="159"/>
      <c r="H72" s="156"/>
      <c r="I72" s="158"/>
      <c r="J72" s="158"/>
      <c r="K72" s="156"/>
      <c r="L72" s="180"/>
      <c r="M72" s="156"/>
      <c r="N72" s="160"/>
      <c r="O72" s="160"/>
      <c r="P72" s="160"/>
      <c r="Q72" s="160"/>
      <c r="R72" s="160"/>
      <c r="S72" s="188"/>
      <c r="T72" s="188"/>
      <c r="U72" s="188"/>
      <c r="V72" s="173"/>
      <c r="W72" s="172"/>
      <c r="X72" s="160"/>
      <c r="Y72" s="160"/>
      <c r="Z72" s="161"/>
      <c r="AA72" s="161"/>
      <c r="AB72" s="162"/>
      <c r="AC72" s="213"/>
      <c r="AD72" s="163"/>
      <c r="AE72" s="164"/>
    </row>
    <row r="73" spans="1:31" ht="19.5" customHeight="1" hidden="1">
      <c r="A73" s="168"/>
      <c r="B73" s="159"/>
      <c r="C73" s="159"/>
      <c r="D73" s="159"/>
      <c r="E73" s="159"/>
      <c r="F73" s="157"/>
      <c r="G73" s="157"/>
      <c r="H73" s="157"/>
      <c r="I73" s="158"/>
      <c r="J73" s="158"/>
      <c r="K73" s="157"/>
      <c r="L73" s="159"/>
      <c r="M73" s="157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0"/>
      <c r="Y73" s="160"/>
      <c r="Z73" s="161"/>
      <c r="AA73" s="161"/>
      <c r="AB73" s="162"/>
      <c r="AC73" s="213"/>
      <c r="AD73" s="163"/>
      <c r="AE73" s="164"/>
    </row>
    <row r="74" spans="1:31" ht="22.5" customHeight="1" hidden="1">
      <c r="A74" s="165"/>
      <c r="B74" s="159"/>
      <c r="C74" s="159"/>
      <c r="D74" s="159"/>
      <c r="E74" s="159"/>
      <c r="F74" s="157"/>
      <c r="G74" s="157"/>
      <c r="H74" s="157"/>
      <c r="I74" s="158"/>
      <c r="J74" s="158"/>
      <c r="K74" s="157"/>
      <c r="L74" s="159"/>
      <c r="M74" s="157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0"/>
      <c r="Y74" s="160"/>
      <c r="Z74" s="161"/>
      <c r="AA74" s="161"/>
      <c r="AB74" s="162"/>
      <c r="AC74" s="213"/>
      <c r="AD74" s="163"/>
      <c r="AE74" s="164"/>
    </row>
    <row r="75" spans="1:31" ht="19.5" customHeight="1" thickBot="1">
      <c r="A75" s="183" t="s">
        <v>192</v>
      </c>
      <c r="B75" s="170"/>
      <c r="C75" s="170">
        <f aca="true" t="shared" si="0" ref="C75:W75">SUM(C11:C74)</f>
        <v>42</v>
      </c>
      <c r="D75" s="170">
        <f t="shared" si="0"/>
        <v>5</v>
      </c>
      <c r="E75" s="220">
        <f t="shared" si="0"/>
        <v>31500</v>
      </c>
      <c r="F75" s="220">
        <f t="shared" si="0"/>
        <v>31500</v>
      </c>
      <c r="G75" s="220">
        <f t="shared" si="0"/>
        <v>18585</v>
      </c>
      <c r="H75" s="170">
        <f t="shared" si="0"/>
        <v>40</v>
      </c>
      <c r="I75" s="170">
        <f t="shared" si="0"/>
        <v>21</v>
      </c>
      <c r="J75" s="220">
        <f t="shared" si="0"/>
        <v>94500</v>
      </c>
      <c r="K75" s="220">
        <f t="shared" si="0"/>
        <v>126000</v>
      </c>
      <c r="L75" s="220">
        <f t="shared" si="0"/>
        <v>74340</v>
      </c>
      <c r="M75" s="221">
        <f t="shared" si="0"/>
        <v>126000</v>
      </c>
      <c r="N75" s="221">
        <f t="shared" si="0"/>
        <v>0</v>
      </c>
      <c r="O75" s="221">
        <f t="shared" si="0"/>
        <v>0</v>
      </c>
      <c r="P75" s="221">
        <f t="shared" si="0"/>
        <v>0</v>
      </c>
      <c r="Q75" s="221">
        <f t="shared" si="0"/>
        <v>0</v>
      </c>
      <c r="R75" s="221">
        <f t="shared" si="0"/>
        <v>0</v>
      </c>
      <c r="S75" s="221">
        <f t="shared" si="0"/>
        <v>41</v>
      </c>
      <c r="T75" s="221">
        <f t="shared" si="0"/>
        <v>4</v>
      </c>
      <c r="U75" s="222">
        <f t="shared" si="0"/>
        <v>24000</v>
      </c>
      <c r="V75" s="221">
        <f t="shared" si="0"/>
        <v>24600</v>
      </c>
      <c r="W75" s="221">
        <f t="shared" si="0"/>
        <v>14514</v>
      </c>
      <c r="X75" s="170">
        <f>F75+K75+Q75+V75</f>
        <v>182100</v>
      </c>
      <c r="Y75" s="223">
        <f>SUM(Y11:Y74)</f>
        <v>182100</v>
      </c>
      <c r="Z75" s="223">
        <f>SUM(Z11:Z74)</f>
        <v>107439</v>
      </c>
      <c r="AA75" s="224">
        <f>SUM(AA11:AA74)</f>
        <v>107400</v>
      </c>
      <c r="AB75" s="225"/>
      <c r="AC75" s="225"/>
      <c r="AD75" s="221">
        <f>SUM(AD11:AD74)</f>
        <v>123</v>
      </c>
      <c r="AE75" s="226"/>
    </row>
    <row r="76" spans="13:27" ht="13.5" hidden="1" thickBot="1">
      <c r="M76" t="s">
        <v>294</v>
      </c>
      <c r="Z76" s="227"/>
      <c r="AA76" s="77"/>
    </row>
    <row r="77" spans="1:26" ht="13.5" hidden="1" thickBot="1">
      <c r="A77" s="228" t="s">
        <v>295</v>
      </c>
      <c r="C77">
        <v>1453</v>
      </c>
      <c r="F77" s="2"/>
      <c r="G77" s="2"/>
      <c r="H77" s="228">
        <v>3205</v>
      </c>
      <c r="K77" s="2"/>
      <c r="L77" s="2"/>
      <c r="Z77" s="77"/>
    </row>
    <row r="78" ht="13.5" hidden="1" thickBot="1">
      <c r="AA78" s="77"/>
    </row>
    <row r="79" spans="26:27" ht="13.5" hidden="1" thickBot="1">
      <c r="Z79" s="65"/>
      <c r="AA79" s="66"/>
    </row>
    <row r="80" spans="1:27" ht="13.5" hidden="1" thickBot="1">
      <c r="A80" t="s">
        <v>296</v>
      </c>
      <c r="I80" s="137"/>
      <c r="J80" s="137"/>
      <c r="Z80" s="65"/>
      <c r="AA80" s="66"/>
    </row>
    <row r="81" spans="9:27" ht="13.5" hidden="1" thickBot="1">
      <c r="I81" s="250" t="s">
        <v>297</v>
      </c>
      <c r="J81" s="250"/>
      <c r="Z81" s="229"/>
      <c r="AA81" s="66"/>
    </row>
    <row r="82" spans="26:27" ht="13.5" hidden="1" thickBot="1">
      <c r="Z82" s="230"/>
      <c r="AA82" s="65"/>
    </row>
    <row r="83" spans="26:27" ht="13.5" hidden="1" thickBot="1">
      <c r="Z83" s="229"/>
      <c r="AA83" s="66"/>
    </row>
    <row r="84" ht="13.5" hidden="1" thickBot="1"/>
    <row r="85" spans="13:27" ht="13.5" hidden="1" thickBot="1"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AA85" s="77"/>
    </row>
    <row r="86" ht="13.5" hidden="1" thickBot="1"/>
    <row r="87" spans="7:31" ht="12.75">
      <c r="G87" s="231">
        <f>F75*0.59</f>
        <v>18585</v>
      </c>
      <c r="L87" s="231">
        <f>K75*0.59</f>
        <v>74340</v>
      </c>
      <c r="M87" s="232"/>
      <c r="N87" s="232"/>
      <c r="O87" s="232"/>
      <c r="P87" s="232"/>
      <c r="Q87" s="232"/>
      <c r="R87" s="231">
        <f>Q75*0.59</f>
        <v>0</v>
      </c>
      <c r="S87" s="232"/>
      <c r="T87" s="232"/>
      <c r="U87" s="232"/>
      <c r="V87" s="232"/>
      <c r="W87" s="231">
        <f>V75*0.59</f>
        <v>14514</v>
      </c>
      <c r="X87" s="231"/>
      <c r="Y87" s="231"/>
      <c r="Z87" s="3">
        <f>Y75*0.59</f>
        <v>107439</v>
      </c>
      <c r="AA87" s="77"/>
      <c r="AE87" s="233"/>
    </row>
    <row r="88" spans="16:31" ht="12.75">
      <c r="P88" t="s">
        <v>294</v>
      </c>
      <c r="AD88" s="226"/>
      <c r="AE88" s="234"/>
    </row>
    <row r="89" spans="30:31" ht="13.5" thickBot="1">
      <c r="AD89" s="226"/>
      <c r="AE89" s="235"/>
    </row>
    <row r="90" ht="12.75">
      <c r="AD90" s="226"/>
    </row>
    <row r="91" spans="17:30" ht="12.75">
      <c r="Q91" s="4"/>
      <c r="R91" s="4"/>
      <c r="S91" s="4"/>
      <c r="T91" s="4"/>
      <c r="U91" s="4"/>
      <c r="V91" s="4"/>
      <c r="W91" s="4"/>
      <c r="X91" s="4"/>
      <c r="Y91" s="4"/>
      <c r="AD91" s="226"/>
    </row>
    <row r="92" spans="17:30" ht="12.75">
      <c r="Q92" s="236"/>
      <c r="R92" s="236"/>
      <c r="S92" s="236"/>
      <c r="T92" s="236"/>
      <c r="U92" s="236"/>
      <c r="V92" s="236"/>
      <c r="W92" s="236"/>
      <c r="X92" s="236"/>
      <c r="Y92" s="236"/>
      <c r="AC92" s="4"/>
      <c r="AD92" s="226"/>
    </row>
    <row r="93" spans="16:30" ht="12.75">
      <c r="P93" s="75" t="s">
        <v>298</v>
      </c>
      <c r="Q93" s="4"/>
      <c r="R93" s="4"/>
      <c r="S93" s="4"/>
      <c r="T93" s="4"/>
      <c r="U93" s="4"/>
      <c r="V93" s="4"/>
      <c r="W93" s="4"/>
      <c r="X93" s="4"/>
      <c r="Y93" s="4"/>
      <c r="AD93" s="226"/>
    </row>
    <row r="94" spans="16:30" ht="12.75">
      <c r="P94" t="s">
        <v>299</v>
      </c>
      <c r="Q94" s="4"/>
      <c r="R94" s="4"/>
      <c r="S94" s="4"/>
      <c r="T94" s="4"/>
      <c r="U94" s="4"/>
      <c r="V94" s="4"/>
      <c r="W94" s="4"/>
      <c r="X94" s="4"/>
      <c r="Y94" s="4"/>
      <c r="Z94" s="77"/>
      <c r="AA94" s="77"/>
      <c r="AB94" s="77"/>
      <c r="AC94" s="77"/>
      <c r="AD94" s="226"/>
    </row>
    <row r="96" spans="17:28" ht="12.75">
      <c r="Q96">
        <v>226</v>
      </c>
      <c r="Z96" s="77"/>
      <c r="AB96" s="77"/>
    </row>
  </sheetData>
  <mergeCells count="37">
    <mergeCell ref="A7:A9"/>
    <mergeCell ref="B7:B9"/>
    <mergeCell ref="C7:C9"/>
    <mergeCell ref="D7:D9"/>
    <mergeCell ref="C6:F6"/>
    <mergeCell ref="H6:K6"/>
    <mergeCell ref="N6:Q6"/>
    <mergeCell ref="S6:V6"/>
    <mergeCell ref="E7:E9"/>
    <mergeCell ref="F7:F9"/>
    <mergeCell ref="G7:G9"/>
    <mergeCell ref="H7:H9"/>
    <mergeCell ref="P7:P9"/>
    <mergeCell ref="I7:I9"/>
    <mergeCell ref="J7:J9"/>
    <mergeCell ref="K7:K9"/>
    <mergeCell ref="L7:L9"/>
    <mergeCell ref="I81:J81"/>
    <mergeCell ref="Y7:Y9"/>
    <mergeCell ref="Z7:Z9"/>
    <mergeCell ref="AA7:AA9"/>
    <mergeCell ref="U7:U9"/>
    <mergeCell ref="V7:V9"/>
    <mergeCell ref="W7:W9"/>
    <mergeCell ref="X7:X9"/>
    <mergeCell ref="Q7:Q9"/>
    <mergeCell ref="R7:R9"/>
    <mergeCell ref="A4:AD4"/>
    <mergeCell ref="AC7:AC9"/>
    <mergeCell ref="AD7:AD9"/>
    <mergeCell ref="AB21:AB23"/>
    <mergeCell ref="AB7:AB9"/>
    <mergeCell ref="S7:S9"/>
    <mergeCell ref="T7:T9"/>
    <mergeCell ref="M7:M9"/>
    <mergeCell ref="N7:N9"/>
    <mergeCell ref="O7:O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2012-01-14T05:55:39Z</cp:lastPrinted>
  <dcterms:created xsi:type="dcterms:W3CDTF">2007-10-31T13:31:40Z</dcterms:created>
  <dcterms:modified xsi:type="dcterms:W3CDTF">2012-03-06T07:58:25Z</dcterms:modified>
  <cp:category/>
  <cp:version/>
  <cp:contentType/>
  <cp:contentStatus/>
</cp:coreProperties>
</file>